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CE0E1AA-ED62-4CAF-AFCB-CF4A6835867F}" xr6:coauthVersionLast="47" xr6:coauthVersionMax="47" xr10:uidLastSave="{00000000-0000-0000-0000-000000000000}"/>
  <bookViews>
    <workbookView xWindow="14475" yWindow="240" windowWidth="11025" windowHeight="14745" xr2:uid="{D7E34B31-03BC-4F74-92DE-65FE0E15C5B8}"/>
  </bookViews>
  <sheets>
    <sheet name="1-илова" sheetId="1" r:id="rId1"/>
    <sheet name="2-илова " sheetId="6" r:id="rId2"/>
    <sheet name="3-илова " sheetId="5" r:id="rId3"/>
    <sheet name="4-илова  " sheetId="4" r:id="rId4"/>
    <sheet name="5-илова " sheetId="3" r:id="rId5"/>
    <sheet name="6-илова 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I10" i="6"/>
  <c r="J10" i="6"/>
  <c r="E9" i="5"/>
  <c r="E10" i="5"/>
  <c r="E12" i="5"/>
  <c r="E14" i="5"/>
  <c r="E15" i="5"/>
  <c r="E17" i="5"/>
  <c r="L9" i="4"/>
  <c r="K7" i="3"/>
  <c r="K8" i="3"/>
  <c r="K9" i="3"/>
  <c r="K10" i="3"/>
  <c r="K11" i="3"/>
  <c r="K12" i="3"/>
  <c r="L13" i="3"/>
  <c r="L14" i="3"/>
  <c r="L15" i="3"/>
  <c r="L16" i="3"/>
  <c r="L17" i="3"/>
  <c r="L18" i="3"/>
  <c r="L19" i="3"/>
  <c r="L20" i="3"/>
  <c r="K21" i="3"/>
  <c r="L21" i="3"/>
  <c r="L22" i="3"/>
  <c r="L23" i="3"/>
  <c r="H9" i="2"/>
  <c r="C11" i="1"/>
  <c r="C12" i="1"/>
  <c r="G12" i="1"/>
  <c r="F12" i="1"/>
  <c r="E12" i="1"/>
  <c r="D12" i="1"/>
  <c r="F17" i="1"/>
  <c r="E17" i="1"/>
  <c r="D17" i="1"/>
  <c r="C17" i="1"/>
  <c r="C14" i="1"/>
  <c r="C15" i="1"/>
  <c r="C9" i="1"/>
  <c r="G13" i="1"/>
  <c r="F13" i="1"/>
  <c r="E13" i="1"/>
  <c r="D13" i="1"/>
  <c r="F11" i="1"/>
  <c r="E11" i="1"/>
  <c r="D11" i="1"/>
  <c r="G17" i="1"/>
  <c r="C16" i="1"/>
  <c r="C10" i="1"/>
  <c r="C8" i="1"/>
  <c r="C13" i="1" l="1"/>
</calcChain>
</file>

<file path=xl/sharedStrings.xml><?xml version="1.0" encoding="utf-8"?>
<sst xmlns="http://schemas.openxmlformats.org/spreadsheetml/2006/main" count="286" uniqueCount="124">
  <si>
    <t>Жами:</t>
  </si>
  <si>
    <t>Объектларни лойиҳалаштириш, қуриш, (реконструкция қилиш) ва таъмирлаш ишлари учун капитал қўйилмалар</t>
  </si>
  <si>
    <t>Бошқа жорий харажатлар</t>
  </si>
  <si>
    <t>Ягона ижтимоий солиқ</t>
  </si>
  <si>
    <t>Иш ҳақи ва унга тенглаштирувчи тўловлар миқдори</t>
  </si>
  <si>
    <t>шундан:</t>
  </si>
  <si>
    <t>Ҳисобот даври мобайнида бюджетдан ажратилаётган маблағлар суммаси</t>
  </si>
  <si>
    <t>Ўз тасарруфидаги бюджет ташкилотларининг номланиши</t>
  </si>
  <si>
    <t>Т/р</t>
  </si>
  <si>
    <t>(минг сўмда)</t>
  </si>
  <si>
    <t>МАЪЛУМОТ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</si>
  <si>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</si>
  <si>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Бюджет</t>
  </si>
  <si>
    <t>Бюджетдан ташқари маблағ</t>
  </si>
  <si>
    <t>I-чорак</t>
  </si>
  <si>
    <t>II-чорак</t>
  </si>
  <si>
    <t>Ҳаммаси:</t>
  </si>
  <si>
    <t>Заҳира жамғарма</t>
  </si>
  <si>
    <t>Заҳира жамғарма*</t>
  </si>
  <si>
    <t>Бюджетдан ташқари маблағ**</t>
  </si>
  <si>
    <t>** 2023 йил 2-чораги давомида хукуматнинг тегишли топшириғи асосида 1349989,4 минг сўм молиялаштирилган.</t>
  </si>
  <si>
    <t>* 2023 йил 1-чораги давомида хукуматнинг тегишли топшириғи асосида 379636,4 минг сўм молиялаштирилган.</t>
  </si>
  <si>
    <t xml:space="preserve">Изоҳ: </t>
  </si>
  <si>
    <t>1-ярим йиллик жами</t>
  </si>
  <si>
    <t>2023 йил II-чорагида (1-ярим йиллик) Дин ишлари бўйича қўмитанинг бюджетдан ажратилган маблағларнинг чегараланган миқдорининг ўз тасарруфидаги бюджет ташкилотлари кесимида тақсимоти тўғрисида</t>
  </si>
  <si>
    <t>ххх</t>
  </si>
  <si>
    <t>Корхона СТИРи</t>
  </si>
  <si>
    <t>Пудратчи номи</t>
  </si>
  <si>
    <t>Шартноманинг умумий қиймати 
(минг сўм)</t>
  </si>
  <si>
    <t>Пудратчи тўғрисида маълумотлар</t>
  </si>
  <si>
    <t>Харид жараёнини амалга ошириш тури</t>
  </si>
  <si>
    <t>Молия-лаштириш манбаси*</t>
  </si>
  <si>
    <t>Тадбир номи</t>
  </si>
  <si>
    <t>Ҳисобот даври</t>
  </si>
  <si>
    <t>МАЪЛУМОТЛАР</t>
  </si>
  <si>
    <t>2023 йил II-чорагида Дин ишлари бўйича қўмита томонидан қурилиш, реконструкция қилиш ва таъмирлаш ишлари бўйича ўтказилган танловлар (тендерлар)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</si>
  <si>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6-ИЛОВА </t>
  </si>
  <si>
    <t>дона</t>
  </si>
  <si>
    <t>Oqar ota hamkor</t>
  </si>
  <si>
    <t>231110081420958</t>
  </si>
  <si>
    <t>Шартнома</t>
  </si>
  <si>
    <t>Чармхоо 195/60/15 4 дона Автошина.</t>
  </si>
  <si>
    <t>OOO BILOL AND E'ZOZA</t>
  </si>
  <si>
    <t>231110081442923</t>
  </si>
  <si>
    <t>Оқ қоғоз 30 пачка</t>
  </si>
  <si>
    <t>ООО TERROBAYTSERVIS GROUP</t>
  </si>
  <si>
    <t>231110081492653</t>
  </si>
  <si>
    <t>Оқ қоғоз 28 пачка (Double-A A4 форматли)</t>
  </si>
  <si>
    <t>MCHJ NUR-NSS</t>
  </si>
  <si>
    <t>231110081495240</t>
  </si>
  <si>
    <t>выключатель автоматический на папряжение более 1</t>
  </si>
  <si>
    <t>ООО "GREAT PURCHASE"</t>
  </si>
  <si>
    <t>231110081513264</t>
  </si>
  <si>
    <t>Лампа светодиодная</t>
  </si>
  <si>
    <t>"CHIP GOLD MERIT" mas`uliyati cheklangan jamiyati</t>
  </si>
  <si>
    <t>231110081532226</t>
  </si>
  <si>
    <t>чернела (3 комлект)</t>
  </si>
  <si>
    <t>``QANDIYOROV KAMOL`` XK</t>
  </si>
  <si>
    <t>231110081542953</t>
  </si>
  <si>
    <t>Аккумлятор (автомобил 2 дона)</t>
  </si>
  <si>
    <t>GOLD-DARXON XK</t>
  </si>
  <si>
    <t>231110081551946</t>
  </si>
  <si>
    <t>Кабели HDMI</t>
  </si>
  <si>
    <t>ООО OMAD HUMO</t>
  </si>
  <si>
    <t>231110081561921</t>
  </si>
  <si>
    <t>папка с кольцами 40мм</t>
  </si>
  <si>
    <t>ООО ALL IN ONE DEAL</t>
  </si>
  <si>
    <t>231110081590862</t>
  </si>
  <si>
    <t>Хаб 2 дона Интернет бўлимига</t>
  </si>
  <si>
    <t xml:space="preserve"> 	304976863</t>
  </si>
  <si>
    <t>ООО "KANS ART SALES"</t>
  </si>
  <si>
    <t>231110081396423</t>
  </si>
  <si>
    <t>Ручка 200 дона</t>
  </si>
  <si>
    <t>308831795</t>
  </si>
  <si>
    <t>МЧЖ POYTAXT BARAKA PLUS</t>
  </si>
  <si>
    <t>231110081380718</t>
  </si>
  <si>
    <t>бумага для офисной техники белая</t>
  </si>
  <si>
    <t>кг</t>
  </si>
  <si>
    <t xml:space="preserve"> 	301459068</t>
  </si>
  <si>
    <t>"COLOR BUILDING" Masuliyati cheklangan jamiyati</t>
  </si>
  <si>
    <t>231110081374647</t>
  </si>
  <si>
    <t>краска масляная 40 кг</t>
  </si>
  <si>
    <t>231110081351461</t>
  </si>
  <si>
    <t>309186893</t>
  </si>
  <si>
    <t>ООО "BOON EMPIRE"</t>
  </si>
  <si>
    <t>231110081339135</t>
  </si>
  <si>
    <t>Лампа светадиодная (20 та 18 Вт)</t>
  </si>
  <si>
    <t xml:space="preserve"> 	308628137</t>
  </si>
  <si>
    <t>OOO "ABRORBEK TERRA GROUP"</t>
  </si>
  <si>
    <t>231110081339226</t>
  </si>
  <si>
    <t>Лет панель 20 та</t>
  </si>
  <si>
    <t>(минг сўм)</t>
  </si>
  <si>
    <t>Харид қилинган товарлар (хизматлар) жами миқдори (ҳажми) қиймати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</si>
  <si>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</si>
  <si>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</si>
  <si>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>Харид қилинаётган товарлар (хизматлар) ўлчов бирлиги (имконият даражасида)</t>
  </si>
  <si>
    <t>Лот /шартнома рақами</t>
  </si>
  <si>
    <t>Харид қилинган товарлар ва хизматлар номи</t>
  </si>
  <si>
    <t>2023 йил II-чорагида (1-ярим йиллик) Дин ишлари бўйича қўмита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</si>
  <si>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</t>
  </si>
  <si>
    <t>Молиялаштириш манбаси*</t>
  </si>
  <si>
    <t>2023 йил II-чорагида Дин ишлари бўйича қўмита томонидан асосий воситалар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</si>
  <si>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</si>
  <si>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бюджетдан ташқари</t>
  </si>
  <si>
    <t>сақлаш харажатлари билан боғлиқ харидлар</t>
  </si>
  <si>
    <t>Захира жамғарма</t>
  </si>
  <si>
    <t>бюджет</t>
  </si>
  <si>
    <t>кам баҳоли ва тез эскирувчи буюмлар харид қилиш</t>
  </si>
  <si>
    <t>асосий воситалар харид қилиш</t>
  </si>
  <si>
    <t>Суммаси</t>
  </si>
  <si>
    <t>Сони</t>
  </si>
  <si>
    <t>Лойиҳани молиялаш-тириш манбаси (бюджет/ бюджетдан ташқари маблағлар)</t>
  </si>
  <si>
    <t>Товар (иш ва хизмат)лар харид қилиш учун тузилган шартномалар</t>
  </si>
  <si>
    <t>Йўналишлари</t>
  </si>
  <si>
    <t>2023 йил II-чорагида (1-ярим йиллик) Дин ишлари бўйича қўмита томонидан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</si>
  <si>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3-ИЛОВА </t>
  </si>
  <si>
    <t>Шундан ўзлаштирилган маблағлар (минг сўм)</t>
  </si>
  <si>
    <t>Лойиҳани амалга ошириш қиймати (минг сўм)</t>
  </si>
  <si>
    <t>Лойиҳани амалга ошириш даври</t>
  </si>
  <si>
    <t>Лойиҳа қуввати</t>
  </si>
  <si>
    <t>Лойиҳанинг номланиши</t>
  </si>
  <si>
    <t xml:space="preserve">Буюртмачи </t>
  </si>
  <si>
    <t>2023 йил II-чорагида Дин ишлари бўйича қўмитанинг капитал қўйилмалар ҳисобидан амалга оширилаётган лойиҳаларнинг ижроси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</si>
  <si>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2-ИЛОВА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</si>
</sst>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F7C-7AF1-4A6C-AB31-0169784B39F0}">
  <dimension ref="A1:G22"/>
  <sheetViews>
    <sheetView tabSelected="1" topLeftCell="A5" zoomScaleNormal="100" workbookViewId="0">
      <selection activeCell="I5" sqref="I5"/>
    </sheetView>
  </sheetViews>
  <sheetFormatPr defaultRowHeight="18.75" x14ac:dyDescent="0.3"/>
  <cols>
    <col min="1" max="1" width="11.140625" style="1" customWidth="1"/>
    <col min="2" max="2" width="31.28515625" style="1" customWidth="1"/>
    <col min="3" max="3" width="26.28515625" style="1" customWidth="1"/>
    <col min="4" max="4" width="27" style="1" customWidth="1"/>
    <col min="5" max="5" width="26.140625" style="1" customWidth="1"/>
    <col min="6" max="6" width="25.7109375" style="1" customWidth="1"/>
    <col min="7" max="7" width="42.7109375" style="1" customWidth="1"/>
    <col min="8" max="16384" width="9.140625" style="1"/>
  </cols>
  <sheetData>
    <row r="1" spans="1:7" ht="53.25" customHeight="1" x14ac:dyDescent="0.3">
      <c r="F1" s="21" t="s">
        <v>11</v>
      </c>
      <c r="G1" s="21"/>
    </row>
    <row r="2" spans="1:7" s="8" customFormat="1" ht="72.75" customHeight="1" x14ac:dyDescent="0.25">
      <c r="A2" s="22" t="s">
        <v>24</v>
      </c>
      <c r="B2" s="22"/>
      <c r="C2" s="22"/>
      <c r="D2" s="22"/>
      <c r="E2" s="22"/>
      <c r="F2" s="22"/>
      <c r="G2" s="22"/>
    </row>
    <row r="3" spans="1:7" ht="33.75" customHeight="1" x14ac:dyDescent="0.3">
      <c r="A3" s="23" t="s">
        <v>10</v>
      </c>
      <c r="B3" s="23"/>
      <c r="C3" s="23"/>
      <c r="D3" s="23"/>
      <c r="E3" s="23"/>
      <c r="F3" s="23"/>
      <c r="G3" s="23"/>
    </row>
    <row r="4" spans="1:7" ht="30" customHeight="1" x14ac:dyDescent="0.3">
      <c r="G4" s="7" t="s">
        <v>9</v>
      </c>
    </row>
    <row r="5" spans="1:7" s="2" customFormat="1" ht="46.5" customHeight="1" x14ac:dyDescent="0.25">
      <c r="A5" s="24" t="s">
        <v>8</v>
      </c>
      <c r="B5" s="24" t="s">
        <v>7</v>
      </c>
      <c r="C5" s="24" t="s">
        <v>6</v>
      </c>
      <c r="D5" s="24"/>
      <c r="E5" s="24"/>
      <c r="F5" s="24"/>
      <c r="G5" s="24"/>
    </row>
    <row r="6" spans="1:7" s="2" customFormat="1" ht="28.5" customHeight="1" x14ac:dyDescent="0.25">
      <c r="A6" s="24"/>
      <c r="B6" s="24"/>
      <c r="C6" s="24" t="s">
        <v>0</v>
      </c>
      <c r="D6" s="19" t="s">
        <v>5</v>
      </c>
      <c r="E6" s="19"/>
      <c r="F6" s="19"/>
      <c r="G6" s="19"/>
    </row>
    <row r="7" spans="1:7" s="2" customFormat="1" ht="92.25" customHeight="1" x14ac:dyDescent="0.25">
      <c r="A7" s="24"/>
      <c r="B7" s="24"/>
      <c r="C7" s="24"/>
      <c r="D7" s="6" t="s">
        <v>4</v>
      </c>
      <c r="E7" s="6" t="s">
        <v>3</v>
      </c>
      <c r="F7" s="6" t="s">
        <v>2</v>
      </c>
      <c r="G7" s="6" t="s">
        <v>1</v>
      </c>
    </row>
    <row r="8" spans="1:7" s="2" customFormat="1" ht="36" customHeight="1" x14ac:dyDescent="0.25">
      <c r="A8" s="20" t="s">
        <v>14</v>
      </c>
      <c r="B8" s="5" t="s">
        <v>12</v>
      </c>
      <c r="C8" s="3">
        <f t="shared" ref="C8:C16" si="0">+D8+E8+F8+G8</f>
        <v>9363208</v>
      </c>
      <c r="D8" s="4">
        <v>7383200</v>
      </c>
      <c r="E8" s="4">
        <v>1827342</v>
      </c>
      <c r="F8" s="4">
        <v>152666</v>
      </c>
      <c r="G8" s="4">
        <v>0</v>
      </c>
    </row>
    <row r="9" spans="1:7" s="2" customFormat="1" ht="36" customHeight="1" x14ac:dyDescent="0.25">
      <c r="A9" s="20"/>
      <c r="B9" s="9" t="s">
        <v>18</v>
      </c>
      <c r="C9" s="3">
        <f t="shared" si="0"/>
        <v>379636.4</v>
      </c>
      <c r="D9" s="4">
        <v>0</v>
      </c>
      <c r="E9" s="4">
        <v>0</v>
      </c>
      <c r="F9" s="4">
        <v>379636.4</v>
      </c>
      <c r="G9" s="4">
        <v>0</v>
      </c>
    </row>
    <row r="10" spans="1:7" s="2" customFormat="1" ht="36" customHeight="1" x14ac:dyDescent="0.25">
      <c r="A10" s="20"/>
      <c r="B10" s="5" t="s">
        <v>13</v>
      </c>
      <c r="C10" s="3">
        <f t="shared" si="0"/>
        <v>499470.5</v>
      </c>
      <c r="D10" s="4">
        <v>205033</v>
      </c>
      <c r="E10" s="4">
        <v>51258.3</v>
      </c>
      <c r="F10" s="4">
        <v>243179.2</v>
      </c>
      <c r="G10" s="4">
        <v>0</v>
      </c>
    </row>
    <row r="11" spans="1:7" s="2" customFormat="1" ht="36" customHeight="1" x14ac:dyDescent="0.25">
      <c r="A11" s="20" t="s">
        <v>15</v>
      </c>
      <c r="B11" s="9" t="s">
        <v>12</v>
      </c>
      <c r="C11" s="3">
        <f t="shared" si="0"/>
        <v>12590410</v>
      </c>
      <c r="D11" s="4">
        <f>D14-D8</f>
        <v>9493835</v>
      </c>
      <c r="E11" s="4">
        <f t="shared" ref="E11:F11" si="1">E14-E8</f>
        <v>2552062</v>
      </c>
      <c r="F11" s="4">
        <f t="shared" si="1"/>
        <v>544513</v>
      </c>
      <c r="G11" s="4">
        <v>0</v>
      </c>
    </row>
    <row r="12" spans="1:7" s="2" customFormat="1" ht="36" customHeight="1" x14ac:dyDescent="0.25">
      <c r="A12" s="20"/>
      <c r="B12" s="9" t="s">
        <v>17</v>
      </c>
      <c r="C12" s="3">
        <f t="shared" si="0"/>
        <v>0</v>
      </c>
      <c r="D12" s="4">
        <f t="shared" ref="D12:G12" si="2">D15-D9</f>
        <v>0</v>
      </c>
      <c r="E12" s="4">
        <f t="shared" si="2"/>
        <v>0</v>
      </c>
      <c r="F12" s="4">
        <f t="shared" si="2"/>
        <v>0</v>
      </c>
      <c r="G12" s="4">
        <f t="shared" si="2"/>
        <v>0</v>
      </c>
    </row>
    <row r="13" spans="1:7" s="2" customFormat="1" ht="36" customHeight="1" x14ac:dyDescent="0.25">
      <c r="A13" s="20"/>
      <c r="B13" s="9" t="s">
        <v>19</v>
      </c>
      <c r="C13" s="3">
        <f t="shared" si="0"/>
        <v>2030514.6</v>
      </c>
      <c r="D13" s="4">
        <f t="shared" ref="D13:G13" si="3">D16-D10</f>
        <v>540078.6</v>
      </c>
      <c r="E13" s="4">
        <f t="shared" si="3"/>
        <v>135019.59999999998</v>
      </c>
      <c r="F13" s="4">
        <f t="shared" si="3"/>
        <v>1355416.4000000001</v>
      </c>
      <c r="G13" s="4">
        <f t="shared" si="3"/>
        <v>0</v>
      </c>
    </row>
    <row r="14" spans="1:7" s="2" customFormat="1" ht="36" customHeight="1" x14ac:dyDescent="0.25">
      <c r="A14" s="18" t="s">
        <v>23</v>
      </c>
      <c r="B14" s="13" t="s">
        <v>12</v>
      </c>
      <c r="C14" s="14">
        <f t="shared" si="0"/>
        <v>21953618</v>
      </c>
      <c r="D14" s="14">
        <v>16877035</v>
      </c>
      <c r="E14" s="14">
        <v>4379404</v>
      </c>
      <c r="F14" s="14">
        <v>697179</v>
      </c>
      <c r="G14" s="14">
        <v>0</v>
      </c>
    </row>
    <row r="15" spans="1:7" s="2" customFormat="1" ht="36" customHeight="1" x14ac:dyDescent="0.25">
      <c r="A15" s="18"/>
      <c r="B15" s="13" t="s">
        <v>17</v>
      </c>
      <c r="C15" s="14">
        <f t="shared" si="0"/>
        <v>379636.4</v>
      </c>
      <c r="D15" s="14">
        <v>0</v>
      </c>
      <c r="E15" s="14">
        <v>0</v>
      </c>
      <c r="F15" s="14">
        <v>379636.4</v>
      </c>
      <c r="G15" s="14">
        <v>0</v>
      </c>
    </row>
    <row r="16" spans="1:7" s="2" customFormat="1" ht="36" customHeight="1" x14ac:dyDescent="0.25">
      <c r="A16" s="18"/>
      <c r="B16" s="13" t="s">
        <v>13</v>
      </c>
      <c r="C16" s="14">
        <f t="shared" si="0"/>
        <v>2529985.1</v>
      </c>
      <c r="D16" s="14">
        <v>745111.6</v>
      </c>
      <c r="E16" s="14">
        <v>186277.9</v>
      </c>
      <c r="F16" s="14">
        <v>1598595.6</v>
      </c>
      <c r="G16" s="14">
        <v>0</v>
      </c>
    </row>
    <row r="17" spans="1:7" s="12" customFormat="1" ht="36" customHeight="1" x14ac:dyDescent="0.25">
      <c r="A17" s="19" t="s">
        <v>16</v>
      </c>
      <c r="B17" s="19"/>
      <c r="C17" s="11">
        <f>SUM(C14:C16)</f>
        <v>24863239.5</v>
      </c>
      <c r="D17" s="11">
        <f>SUM(D14:D16)</f>
        <v>17622146.600000001</v>
      </c>
      <c r="E17" s="11">
        <f>SUM(E14:E16)</f>
        <v>4565681.9000000004</v>
      </c>
      <c r="F17" s="11">
        <f>SUM(F14:F16)</f>
        <v>2675411</v>
      </c>
      <c r="G17" s="11">
        <f>SUM(G14:G16)</f>
        <v>0</v>
      </c>
    </row>
    <row r="20" spans="1:7" x14ac:dyDescent="0.3">
      <c r="B20" s="15" t="s">
        <v>22</v>
      </c>
    </row>
    <row r="21" spans="1:7" x14ac:dyDescent="0.3">
      <c r="B21" s="10" t="s">
        <v>21</v>
      </c>
    </row>
    <row r="22" spans="1:7" x14ac:dyDescent="0.3">
      <c r="B22" s="10" t="s">
        <v>20</v>
      </c>
    </row>
  </sheetData>
  <mergeCells count="12">
    <mergeCell ref="A14:A16"/>
    <mergeCell ref="A17:B17"/>
    <mergeCell ref="A11:A13"/>
    <mergeCell ref="F1:G1"/>
    <mergeCell ref="A2:G2"/>
    <mergeCell ref="A3:G3"/>
    <mergeCell ref="C5:G5"/>
    <mergeCell ref="C6:C7"/>
    <mergeCell ref="D6:G6"/>
    <mergeCell ref="B5:B7"/>
    <mergeCell ref="A5:A7"/>
    <mergeCell ref="A8:A10"/>
  </mergeCells>
  <pageMargins left="0.7" right="0.7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E56B-F866-463C-99AA-A73C632F978F}">
  <dimension ref="A1:J10"/>
  <sheetViews>
    <sheetView workbookViewId="0">
      <selection activeCell="B13" sqref="B13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17.28515625" style="1" customWidth="1"/>
    <col min="4" max="4" width="13.5703125" style="1" customWidth="1"/>
    <col min="5" max="5" width="21.28515625" style="1" bestFit="1" customWidth="1"/>
    <col min="6" max="7" width="17.28515625" style="1" customWidth="1"/>
    <col min="8" max="8" width="24.42578125" style="1" customWidth="1"/>
    <col min="9" max="9" width="29.7109375" style="1" customWidth="1"/>
    <col min="10" max="10" width="28.5703125" style="1" customWidth="1"/>
    <col min="11" max="16384" width="9.140625" style="1"/>
  </cols>
  <sheetData>
    <row r="1" spans="1:10" ht="53.25" customHeight="1" x14ac:dyDescent="0.3">
      <c r="G1" s="31"/>
      <c r="I1" s="21" t="s">
        <v>123</v>
      </c>
      <c r="J1" s="21"/>
    </row>
    <row r="2" spans="1:10" s="8" customFormat="1" ht="72.75" customHeight="1" x14ac:dyDescent="0.25">
      <c r="A2" s="22" t="s">
        <v>122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33.75" customHeight="1" x14ac:dyDescent="0.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30" customHeight="1" x14ac:dyDescent="0.3">
      <c r="G4" s="7"/>
      <c r="J4" s="7" t="s">
        <v>9</v>
      </c>
    </row>
    <row r="6" spans="1:10" ht="52.5" customHeight="1" x14ac:dyDescent="0.3">
      <c r="A6" s="30" t="s">
        <v>8</v>
      </c>
      <c r="B6" s="30" t="s">
        <v>121</v>
      </c>
      <c r="C6" s="30" t="s">
        <v>120</v>
      </c>
      <c r="D6" s="30" t="s">
        <v>119</v>
      </c>
      <c r="E6" s="30" t="s">
        <v>118</v>
      </c>
      <c r="F6" s="28" t="s">
        <v>29</v>
      </c>
      <c r="G6" s="26"/>
      <c r="H6" s="30" t="s">
        <v>117</v>
      </c>
      <c r="I6" s="30" t="s">
        <v>116</v>
      </c>
      <c r="J6" s="30" t="s">
        <v>111</v>
      </c>
    </row>
    <row r="7" spans="1:10" ht="51" customHeight="1" x14ac:dyDescent="0.3">
      <c r="A7" s="29"/>
      <c r="B7" s="29"/>
      <c r="C7" s="29"/>
      <c r="D7" s="29"/>
      <c r="E7" s="29"/>
      <c r="F7" s="17" t="s">
        <v>27</v>
      </c>
      <c r="G7" s="17" t="s">
        <v>26</v>
      </c>
      <c r="H7" s="29"/>
      <c r="I7" s="29"/>
      <c r="J7" s="29"/>
    </row>
    <row r="8" spans="1:10" ht="43.5" customHeight="1" x14ac:dyDescent="0.3">
      <c r="A8" s="16">
        <v>1</v>
      </c>
      <c r="B8" s="16" t="s">
        <v>25</v>
      </c>
      <c r="C8" s="16" t="s">
        <v>25</v>
      </c>
      <c r="D8" s="16" t="s">
        <v>25</v>
      </c>
      <c r="E8" s="16" t="s">
        <v>25</v>
      </c>
      <c r="F8" s="16" t="s">
        <v>25</v>
      </c>
      <c r="G8" s="16" t="s">
        <v>25</v>
      </c>
      <c r="H8" s="16">
        <v>0</v>
      </c>
      <c r="I8" s="16">
        <v>0</v>
      </c>
      <c r="J8" s="16">
        <v>0</v>
      </c>
    </row>
    <row r="9" spans="1:10" ht="43.5" customHeight="1" x14ac:dyDescent="0.3">
      <c r="A9" s="16">
        <v>2</v>
      </c>
      <c r="B9" s="16" t="s">
        <v>25</v>
      </c>
      <c r="C9" s="16" t="s">
        <v>25</v>
      </c>
      <c r="D9" s="16" t="s">
        <v>25</v>
      </c>
      <c r="E9" s="16" t="s">
        <v>25</v>
      </c>
      <c r="F9" s="16" t="s">
        <v>25</v>
      </c>
      <c r="G9" s="16" t="s">
        <v>25</v>
      </c>
      <c r="H9" s="16">
        <v>0</v>
      </c>
      <c r="I9" s="16">
        <v>0</v>
      </c>
      <c r="J9" s="16">
        <v>0</v>
      </c>
    </row>
    <row r="10" spans="1:10" s="15" customFormat="1" ht="43.5" customHeight="1" x14ac:dyDescent="0.3">
      <c r="A10" s="28" t="s">
        <v>0</v>
      </c>
      <c r="B10" s="27"/>
      <c r="C10" s="27"/>
      <c r="D10" s="27"/>
      <c r="E10" s="27"/>
      <c r="F10" s="27"/>
      <c r="G10" s="26"/>
      <c r="H10" s="17">
        <f>SUM(H8)</f>
        <v>0</v>
      </c>
      <c r="I10" s="17">
        <f>SUM(I8)</f>
        <v>0</v>
      </c>
      <c r="J10" s="17">
        <f>SUM(J8)</f>
        <v>0</v>
      </c>
    </row>
  </sheetData>
  <mergeCells count="13">
    <mergeCell ref="E6:E7"/>
    <mergeCell ref="F6:G6"/>
    <mergeCell ref="H6:H7"/>
    <mergeCell ref="I6:I7"/>
    <mergeCell ref="J6:J7"/>
    <mergeCell ref="A10:G10"/>
    <mergeCell ref="I1:J1"/>
    <mergeCell ref="A2:J2"/>
    <mergeCell ref="A3:J3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DCE6-01FE-418B-B229-B246CAC3F81B}">
  <dimension ref="A1:F17"/>
  <sheetViews>
    <sheetView workbookViewId="0">
      <selection activeCell="K6" sqref="K6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62.85546875" style="1" customWidth="1"/>
    <col min="4" max="4" width="17" style="1" customWidth="1"/>
    <col min="5" max="5" width="29.7109375" style="1" customWidth="1"/>
    <col min="6" max="6" width="41" style="1" customWidth="1"/>
    <col min="7" max="16384" width="9.140625" style="1"/>
  </cols>
  <sheetData>
    <row r="1" spans="1:6" ht="53.25" customHeight="1" x14ac:dyDescent="0.3">
      <c r="E1" s="21" t="s">
        <v>115</v>
      </c>
      <c r="F1" s="21"/>
    </row>
    <row r="2" spans="1:6" s="8" customFormat="1" ht="72.75" customHeight="1" x14ac:dyDescent="0.25">
      <c r="A2" s="22" t="s">
        <v>114</v>
      </c>
      <c r="B2" s="22"/>
      <c r="C2" s="22"/>
      <c r="D2" s="22"/>
      <c r="E2" s="22"/>
      <c r="F2" s="22"/>
    </row>
    <row r="3" spans="1:6" ht="33.75" customHeight="1" x14ac:dyDescent="0.3">
      <c r="A3" s="23" t="s">
        <v>34</v>
      </c>
      <c r="B3" s="23"/>
      <c r="C3" s="23"/>
      <c r="D3" s="23"/>
      <c r="E3" s="23"/>
      <c r="F3" s="23"/>
    </row>
    <row r="4" spans="1:6" ht="30" customHeight="1" x14ac:dyDescent="0.3">
      <c r="F4" s="7" t="s">
        <v>9</v>
      </c>
    </row>
    <row r="6" spans="1:6" ht="44.25" customHeight="1" x14ac:dyDescent="0.3">
      <c r="A6" s="24" t="s">
        <v>8</v>
      </c>
      <c r="B6" s="24" t="s">
        <v>33</v>
      </c>
      <c r="C6" s="24" t="s">
        <v>113</v>
      </c>
      <c r="D6" s="24" t="s">
        <v>112</v>
      </c>
      <c r="E6" s="24"/>
      <c r="F6" s="24" t="s">
        <v>111</v>
      </c>
    </row>
    <row r="7" spans="1:6" x14ac:dyDescent="0.3">
      <c r="A7" s="24"/>
      <c r="B7" s="24"/>
      <c r="C7" s="24"/>
      <c r="D7" s="17" t="s">
        <v>110</v>
      </c>
      <c r="E7" s="17" t="s">
        <v>109</v>
      </c>
      <c r="F7" s="24"/>
    </row>
    <row r="8" spans="1:6" s="8" customFormat="1" ht="23.25" customHeight="1" x14ac:dyDescent="0.25">
      <c r="A8" s="39">
        <v>1</v>
      </c>
      <c r="B8" s="39" t="s">
        <v>14</v>
      </c>
      <c r="C8" s="16" t="s">
        <v>108</v>
      </c>
      <c r="D8" s="36">
        <v>0</v>
      </c>
      <c r="E8" s="4">
        <v>0</v>
      </c>
      <c r="F8" s="16" t="s">
        <v>25</v>
      </c>
    </row>
    <row r="9" spans="1:6" s="8" customFormat="1" ht="23.25" customHeight="1" x14ac:dyDescent="0.25">
      <c r="A9" s="38"/>
      <c r="B9" s="38"/>
      <c r="C9" s="16" t="s">
        <v>107</v>
      </c>
      <c r="D9" s="36">
        <v>6</v>
      </c>
      <c r="E9" s="4">
        <f>6352.3+1287.5</f>
        <v>7639.8</v>
      </c>
      <c r="F9" s="16" t="s">
        <v>106</v>
      </c>
    </row>
    <row r="10" spans="1:6" s="8" customFormat="1" ht="23.25" customHeight="1" x14ac:dyDescent="0.25">
      <c r="A10" s="38"/>
      <c r="B10" s="38"/>
      <c r="C10" s="16" t="s">
        <v>104</v>
      </c>
      <c r="D10" s="36">
        <v>1</v>
      </c>
      <c r="E10" s="4">
        <f>10966.3+26657.1+2040+19999.2+4627.5+3060+6871.5+3053.6</f>
        <v>77275.199999999997</v>
      </c>
      <c r="F10" s="16" t="s">
        <v>106</v>
      </c>
    </row>
    <row r="11" spans="1:6" s="8" customFormat="1" ht="23.25" customHeight="1" x14ac:dyDescent="0.25">
      <c r="A11" s="38"/>
      <c r="B11" s="38"/>
      <c r="C11" s="16" t="s">
        <v>104</v>
      </c>
      <c r="D11" s="36">
        <v>1</v>
      </c>
      <c r="E11" s="4">
        <v>63790.400000000001</v>
      </c>
      <c r="F11" s="16" t="s">
        <v>105</v>
      </c>
    </row>
    <row r="12" spans="1:6" s="8" customFormat="1" ht="23.25" customHeight="1" x14ac:dyDescent="0.25">
      <c r="A12" s="37"/>
      <c r="B12" s="37"/>
      <c r="C12" s="16" t="s">
        <v>104</v>
      </c>
      <c r="D12" s="36">
        <v>1</v>
      </c>
      <c r="E12" s="4">
        <f>6950+2829.8+270+8129.5+225000</f>
        <v>243179.3</v>
      </c>
      <c r="F12" s="16" t="s">
        <v>103</v>
      </c>
    </row>
    <row r="13" spans="1:6" s="8" customFormat="1" ht="23.25" customHeight="1" x14ac:dyDescent="0.25">
      <c r="A13" s="39">
        <v>2</v>
      </c>
      <c r="B13" s="39" t="s">
        <v>15</v>
      </c>
      <c r="C13" s="16" t="s">
        <v>108</v>
      </c>
      <c r="D13" s="36">
        <v>0</v>
      </c>
      <c r="E13" s="4">
        <v>0</v>
      </c>
      <c r="F13" s="16" t="s">
        <v>25</v>
      </c>
    </row>
    <row r="14" spans="1:6" s="8" customFormat="1" ht="23.25" customHeight="1" x14ac:dyDescent="0.25">
      <c r="A14" s="38"/>
      <c r="B14" s="38"/>
      <c r="C14" s="16" t="s">
        <v>107</v>
      </c>
      <c r="D14" s="36">
        <v>10</v>
      </c>
      <c r="E14" s="4">
        <f>13580.5+3250</f>
        <v>16830.5</v>
      </c>
      <c r="F14" s="16" t="s">
        <v>106</v>
      </c>
    </row>
    <row r="15" spans="1:6" s="8" customFormat="1" ht="23.25" customHeight="1" x14ac:dyDescent="0.25">
      <c r="A15" s="38"/>
      <c r="B15" s="38"/>
      <c r="C15" s="16" t="s">
        <v>104</v>
      </c>
      <c r="D15" s="36">
        <v>1</v>
      </c>
      <c r="E15" s="4">
        <f>92940+34673.7+12151.6+2000+40057.5+10144.8+6120+14198.1+6778.8</f>
        <v>219064.49999999997</v>
      </c>
      <c r="F15" s="16" t="s">
        <v>106</v>
      </c>
    </row>
    <row r="16" spans="1:6" s="8" customFormat="1" ht="23.25" customHeight="1" x14ac:dyDescent="0.25">
      <c r="A16" s="38"/>
      <c r="B16" s="38"/>
      <c r="C16" s="16" t="s">
        <v>104</v>
      </c>
      <c r="D16" s="36">
        <v>1</v>
      </c>
      <c r="E16" s="4">
        <v>379390.4</v>
      </c>
      <c r="F16" s="16" t="s">
        <v>105</v>
      </c>
    </row>
    <row r="17" spans="1:6" s="8" customFormat="1" ht="23.25" customHeight="1" x14ac:dyDescent="0.25">
      <c r="A17" s="37"/>
      <c r="B17" s="37"/>
      <c r="C17" s="16" t="s">
        <v>104</v>
      </c>
      <c r="D17" s="36">
        <v>1</v>
      </c>
      <c r="E17" s="4">
        <f>6950+2829.8+5067.5+8758.9+1574989.5</f>
        <v>1598595.7</v>
      </c>
      <c r="F17" s="16" t="s">
        <v>103</v>
      </c>
    </row>
  </sheetData>
  <mergeCells count="12">
    <mergeCell ref="F6:F7"/>
    <mergeCell ref="D6:E6"/>
    <mergeCell ref="A13:A17"/>
    <mergeCell ref="B13:B17"/>
    <mergeCell ref="A8:A12"/>
    <mergeCell ref="B8:B12"/>
    <mergeCell ref="E1:F1"/>
    <mergeCell ref="A2:F2"/>
    <mergeCell ref="A3:F3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2161-CD7F-435A-AE6D-7A47F285802E}">
  <dimension ref="A1:L9"/>
  <sheetViews>
    <sheetView workbookViewId="0">
      <selection activeCell="I11" sqref="I11"/>
    </sheetView>
  </sheetViews>
  <sheetFormatPr defaultRowHeight="18.75" x14ac:dyDescent="0.3"/>
  <cols>
    <col min="1" max="1" width="8.140625" style="1" customWidth="1"/>
    <col min="2" max="2" width="15.85546875" style="1" customWidth="1"/>
    <col min="3" max="3" width="17.140625" style="1" customWidth="1"/>
    <col min="4" max="4" width="18" style="1" customWidth="1"/>
    <col min="5" max="5" width="16.140625" style="1" customWidth="1"/>
    <col min="6" max="6" width="15.5703125" style="1" customWidth="1"/>
    <col min="7" max="8" width="17.85546875" style="1" customWidth="1"/>
    <col min="9" max="9" width="31.140625" style="1" customWidth="1"/>
    <col min="10" max="11" width="25.5703125" style="1" customWidth="1"/>
    <col min="12" max="12" width="23.5703125" style="1" customWidth="1"/>
    <col min="13" max="16384" width="9.140625" style="1"/>
  </cols>
  <sheetData>
    <row r="1" spans="1:12" ht="53.25" customHeight="1" x14ac:dyDescent="0.3">
      <c r="E1" s="31"/>
      <c r="F1" s="31"/>
      <c r="J1" s="21" t="s">
        <v>102</v>
      </c>
      <c r="K1" s="21"/>
      <c r="L1" s="21"/>
    </row>
    <row r="2" spans="1:12" s="8" customFormat="1" ht="72.75" customHeight="1" x14ac:dyDescent="0.25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3.75" customHeight="1" x14ac:dyDescent="0.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0" customHeight="1" x14ac:dyDescent="0.3">
      <c r="F4" s="7"/>
      <c r="K4" s="7"/>
    </row>
    <row r="5" spans="1:12" s="12" customFormat="1" ht="121.5" customHeight="1" x14ac:dyDescent="0.25">
      <c r="A5" s="30" t="s">
        <v>8</v>
      </c>
      <c r="B5" s="30" t="s">
        <v>33</v>
      </c>
      <c r="C5" s="30" t="s">
        <v>97</v>
      </c>
      <c r="D5" s="30" t="s">
        <v>100</v>
      </c>
      <c r="E5" s="30" t="s">
        <v>30</v>
      </c>
      <c r="F5" s="30" t="s">
        <v>96</v>
      </c>
      <c r="G5" s="28" t="s">
        <v>29</v>
      </c>
      <c r="H5" s="26"/>
      <c r="I5" s="30" t="s">
        <v>95</v>
      </c>
      <c r="J5" s="30" t="s">
        <v>94</v>
      </c>
      <c r="K5" s="30" t="s">
        <v>93</v>
      </c>
      <c r="L5" s="17" t="s">
        <v>92</v>
      </c>
    </row>
    <row r="6" spans="1:12" s="12" customFormat="1" ht="58.5" customHeight="1" x14ac:dyDescent="0.25">
      <c r="A6" s="29"/>
      <c r="B6" s="29"/>
      <c r="C6" s="29"/>
      <c r="D6" s="29"/>
      <c r="E6" s="29"/>
      <c r="F6" s="29"/>
      <c r="G6" s="17" t="s">
        <v>27</v>
      </c>
      <c r="H6" s="17" t="s">
        <v>26</v>
      </c>
      <c r="I6" s="29"/>
      <c r="J6" s="29"/>
      <c r="K6" s="29"/>
      <c r="L6" s="17" t="s">
        <v>91</v>
      </c>
    </row>
    <row r="7" spans="1:12" s="2" customFormat="1" ht="48" customHeight="1" x14ac:dyDescent="0.25">
      <c r="A7" s="16">
        <v>1</v>
      </c>
      <c r="B7" s="16" t="s">
        <v>14</v>
      </c>
      <c r="C7" s="16" t="s">
        <v>25</v>
      </c>
      <c r="D7" s="16" t="s">
        <v>25</v>
      </c>
      <c r="E7" s="16" t="s">
        <v>25</v>
      </c>
      <c r="F7" s="16" t="s">
        <v>25</v>
      </c>
      <c r="G7" s="16" t="s">
        <v>25</v>
      </c>
      <c r="H7" s="16" t="s">
        <v>25</v>
      </c>
      <c r="I7" s="16" t="s">
        <v>25</v>
      </c>
      <c r="J7" s="16" t="s">
        <v>25</v>
      </c>
      <c r="K7" s="16">
        <v>0</v>
      </c>
      <c r="L7" s="16">
        <v>0</v>
      </c>
    </row>
    <row r="8" spans="1:12" s="2" customFormat="1" ht="48" customHeight="1" x14ac:dyDescent="0.25">
      <c r="A8" s="16">
        <v>2</v>
      </c>
      <c r="B8" s="16" t="s">
        <v>15</v>
      </c>
      <c r="C8" s="16" t="s">
        <v>25</v>
      </c>
      <c r="D8" s="16" t="s">
        <v>25</v>
      </c>
      <c r="E8" s="16" t="s">
        <v>25</v>
      </c>
      <c r="F8" s="16" t="s">
        <v>25</v>
      </c>
      <c r="G8" s="16" t="s">
        <v>25</v>
      </c>
      <c r="H8" s="16" t="s">
        <v>25</v>
      </c>
      <c r="I8" s="16" t="s">
        <v>25</v>
      </c>
      <c r="J8" s="16" t="s">
        <v>25</v>
      </c>
      <c r="K8" s="16">
        <v>0</v>
      </c>
      <c r="L8" s="16">
        <v>0</v>
      </c>
    </row>
    <row r="9" spans="1:12" s="25" customFormat="1" ht="48" customHeight="1" x14ac:dyDescent="0.25">
      <c r="A9" s="28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6"/>
      <c r="L9" s="17">
        <f>SUM(L7)</f>
        <v>0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9:K9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F626-4093-4EB1-BE48-09C9E80B7345}">
  <dimension ref="A1:L23"/>
  <sheetViews>
    <sheetView workbookViewId="0">
      <selection activeCell="H13" sqref="H13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40.85546875" style="1" customWidth="1"/>
    <col min="4" max="4" width="14.7109375" style="1" customWidth="1"/>
    <col min="5" max="5" width="16.140625" style="1" customWidth="1"/>
    <col min="6" max="6" width="20.5703125" style="1" customWidth="1"/>
    <col min="7" max="7" width="45.85546875" style="1" customWidth="1"/>
    <col min="8" max="8" width="21" style="1" customWidth="1"/>
    <col min="9" max="9" width="20.42578125" style="1" customWidth="1"/>
    <col min="10" max="10" width="18.42578125" style="1" customWidth="1"/>
    <col min="11" max="11" width="20" style="1" customWidth="1"/>
    <col min="12" max="12" width="22.28515625" style="1" customWidth="1"/>
    <col min="13" max="16384" width="9.140625" style="1"/>
  </cols>
  <sheetData>
    <row r="1" spans="1:12" ht="53.25" customHeight="1" x14ac:dyDescent="0.3">
      <c r="E1" s="31"/>
      <c r="F1" s="31"/>
      <c r="J1" s="21" t="s">
        <v>99</v>
      </c>
      <c r="K1" s="21"/>
      <c r="L1" s="21"/>
    </row>
    <row r="2" spans="1:12" s="8" customFormat="1" ht="72.75" customHeight="1" x14ac:dyDescent="0.25">
      <c r="A2" s="22" t="s">
        <v>98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" customHeight="1" x14ac:dyDescent="0.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3">
      <c r="F4" s="7"/>
      <c r="K4" s="7"/>
    </row>
    <row r="5" spans="1:12" s="12" customFormat="1" ht="106.5" customHeight="1" x14ac:dyDescent="0.25">
      <c r="A5" s="30" t="s">
        <v>8</v>
      </c>
      <c r="B5" s="30" t="s">
        <v>33</v>
      </c>
      <c r="C5" s="30" t="s">
        <v>97</v>
      </c>
      <c r="D5" s="30" t="s">
        <v>31</v>
      </c>
      <c r="E5" s="30" t="s">
        <v>30</v>
      </c>
      <c r="F5" s="30" t="s">
        <v>96</v>
      </c>
      <c r="G5" s="28" t="s">
        <v>29</v>
      </c>
      <c r="H5" s="26"/>
      <c r="I5" s="30" t="s">
        <v>95</v>
      </c>
      <c r="J5" s="30" t="s">
        <v>94</v>
      </c>
      <c r="K5" s="30" t="s">
        <v>93</v>
      </c>
      <c r="L5" s="17" t="s">
        <v>92</v>
      </c>
    </row>
    <row r="6" spans="1:12" s="12" customFormat="1" ht="34.5" customHeight="1" x14ac:dyDescent="0.25">
      <c r="A6" s="29"/>
      <c r="B6" s="29"/>
      <c r="C6" s="29"/>
      <c r="D6" s="29"/>
      <c r="E6" s="29"/>
      <c r="F6" s="29"/>
      <c r="G6" s="17" t="s">
        <v>27</v>
      </c>
      <c r="H6" s="17" t="s">
        <v>26</v>
      </c>
      <c r="I6" s="29"/>
      <c r="J6" s="29"/>
      <c r="K6" s="29"/>
      <c r="L6" s="17" t="s">
        <v>91</v>
      </c>
    </row>
    <row r="7" spans="1:12" s="2" customFormat="1" ht="37.5" x14ac:dyDescent="0.25">
      <c r="A7" s="16">
        <v>1</v>
      </c>
      <c r="B7" s="16" t="s">
        <v>14</v>
      </c>
      <c r="C7" s="16" t="s">
        <v>90</v>
      </c>
      <c r="D7" s="16" t="s">
        <v>12</v>
      </c>
      <c r="E7" s="16" t="s">
        <v>40</v>
      </c>
      <c r="F7" s="34" t="s">
        <v>89</v>
      </c>
      <c r="G7" s="16" t="s">
        <v>88</v>
      </c>
      <c r="H7" s="16" t="s">
        <v>87</v>
      </c>
      <c r="I7" s="16" t="s">
        <v>37</v>
      </c>
      <c r="J7" s="16">
        <v>20</v>
      </c>
      <c r="K7" s="33">
        <f>L7/J7</f>
        <v>119.8</v>
      </c>
      <c r="L7" s="33">
        <v>2396</v>
      </c>
    </row>
    <row r="8" spans="1:12" s="2" customFormat="1" ht="37.5" x14ac:dyDescent="0.25">
      <c r="A8" s="16">
        <v>2</v>
      </c>
      <c r="B8" s="16" t="s">
        <v>14</v>
      </c>
      <c r="C8" s="16" t="s">
        <v>86</v>
      </c>
      <c r="D8" s="16" t="s">
        <v>12</v>
      </c>
      <c r="E8" s="16" t="s">
        <v>40</v>
      </c>
      <c r="F8" s="34" t="s">
        <v>85</v>
      </c>
      <c r="G8" s="16" t="s">
        <v>84</v>
      </c>
      <c r="H8" s="34" t="s">
        <v>83</v>
      </c>
      <c r="I8" s="16" t="s">
        <v>37</v>
      </c>
      <c r="J8" s="16">
        <v>20</v>
      </c>
      <c r="K8" s="33">
        <f>L8/J8</f>
        <v>20</v>
      </c>
      <c r="L8" s="33">
        <v>400</v>
      </c>
    </row>
    <row r="9" spans="1:12" s="2" customFormat="1" ht="37.5" x14ac:dyDescent="0.25">
      <c r="A9" s="16">
        <v>3</v>
      </c>
      <c r="B9" s="16" t="s">
        <v>14</v>
      </c>
      <c r="C9" s="16" t="s">
        <v>41</v>
      </c>
      <c r="D9" s="16" t="s">
        <v>12</v>
      </c>
      <c r="E9" s="16" t="s">
        <v>40</v>
      </c>
      <c r="F9" s="34" t="s">
        <v>82</v>
      </c>
      <c r="G9" s="16" t="s">
        <v>38</v>
      </c>
      <c r="H9" s="16">
        <v>308964456</v>
      </c>
      <c r="I9" s="16" t="s">
        <v>37</v>
      </c>
      <c r="J9" s="16">
        <v>4</v>
      </c>
      <c r="K9" s="33">
        <f>L9/J9</f>
        <v>584.11099999999999</v>
      </c>
      <c r="L9" s="33">
        <v>2336.444</v>
      </c>
    </row>
    <row r="10" spans="1:12" s="2" customFormat="1" ht="37.5" x14ac:dyDescent="0.25">
      <c r="A10" s="16">
        <v>4</v>
      </c>
      <c r="B10" s="16" t="s">
        <v>14</v>
      </c>
      <c r="C10" s="16" t="s">
        <v>81</v>
      </c>
      <c r="D10" s="16" t="s">
        <v>12</v>
      </c>
      <c r="E10" s="16" t="s">
        <v>40</v>
      </c>
      <c r="F10" s="34" t="s">
        <v>80</v>
      </c>
      <c r="G10" s="16" t="s">
        <v>79</v>
      </c>
      <c r="H10" s="16" t="s">
        <v>78</v>
      </c>
      <c r="I10" s="16" t="s">
        <v>77</v>
      </c>
      <c r="J10" s="16">
        <v>40</v>
      </c>
      <c r="K10" s="33">
        <f>L10/J10</f>
        <v>23.996000000000002</v>
      </c>
      <c r="L10" s="33">
        <v>959.84</v>
      </c>
    </row>
    <row r="11" spans="1:12" s="2" customFormat="1" ht="37.5" x14ac:dyDescent="0.25">
      <c r="A11" s="16">
        <v>5</v>
      </c>
      <c r="B11" s="16" t="s">
        <v>14</v>
      </c>
      <c r="C11" s="16" t="s">
        <v>76</v>
      </c>
      <c r="D11" s="16" t="s">
        <v>12</v>
      </c>
      <c r="E11" s="16" t="s">
        <v>40</v>
      </c>
      <c r="F11" s="34" t="s">
        <v>75</v>
      </c>
      <c r="G11" s="16" t="s">
        <v>74</v>
      </c>
      <c r="H11" s="34" t="s">
        <v>73</v>
      </c>
      <c r="I11" s="16" t="s">
        <v>37</v>
      </c>
      <c r="J11" s="16">
        <v>25</v>
      </c>
      <c r="K11" s="33">
        <f>L11/J11</f>
        <v>51.5</v>
      </c>
      <c r="L11" s="35">
        <v>1287.5</v>
      </c>
    </row>
    <row r="12" spans="1:12" s="2" customFormat="1" ht="37.5" x14ac:dyDescent="0.25">
      <c r="A12" s="16">
        <v>6</v>
      </c>
      <c r="B12" s="16" t="s">
        <v>14</v>
      </c>
      <c r="C12" s="16" t="s">
        <v>72</v>
      </c>
      <c r="D12" s="16" t="s">
        <v>12</v>
      </c>
      <c r="E12" s="16" t="s">
        <v>40</v>
      </c>
      <c r="F12" s="34" t="s">
        <v>71</v>
      </c>
      <c r="G12" s="16" t="s">
        <v>70</v>
      </c>
      <c r="H12" s="16" t="s">
        <v>69</v>
      </c>
      <c r="I12" s="16" t="s">
        <v>37</v>
      </c>
      <c r="J12" s="16">
        <v>200</v>
      </c>
      <c r="K12" s="33">
        <f>L12/J12</f>
        <v>1.3</v>
      </c>
      <c r="L12" s="33">
        <v>260</v>
      </c>
    </row>
    <row r="13" spans="1:12" s="2" customFormat="1" ht="37.5" x14ac:dyDescent="0.25">
      <c r="A13" s="16">
        <v>7</v>
      </c>
      <c r="B13" s="16" t="s">
        <v>15</v>
      </c>
      <c r="C13" s="16" t="s">
        <v>68</v>
      </c>
      <c r="D13" s="16" t="s">
        <v>12</v>
      </c>
      <c r="E13" s="16" t="s">
        <v>40</v>
      </c>
      <c r="F13" s="34" t="s">
        <v>67</v>
      </c>
      <c r="G13" s="16" t="s">
        <v>66</v>
      </c>
      <c r="H13" s="16">
        <v>308140951</v>
      </c>
      <c r="I13" s="16" t="s">
        <v>37</v>
      </c>
      <c r="J13" s="16">
        <v>1</v>
      </c>
      <c r="K13" s="33">
        <v>288</v>
      </c>
      <c r="L13" s="33">
        <f>J13*K13</f>
        <v>288</v>
      </c>
    </row>
    <row r="14" spans="1:12" s="2" customFormat="1" ht="37.5" x14ac:dyDescent="0.25">
      <c r="A14" s="16">
        <v>8</v>
      </c>
      <c r="B14" s="16" t="s">
        <v>15</v>
      </c>
      <c r="C14" s="16" t="s">
        <v>65</v>
      </c>
      <c r="D14" s="16" t="s">
        <v>12</v>
      </c>
      <c r="E14" s="16" t="s">
        <v>40</v>
      </c>
      <c r="F14" s="34" t="s">
        <v>64</v>
      </c>
      <c r="G14" s="16" t="s">
        <v>63</v>
      </c>
      <c r="H14" s="16">
        <v>305953733</v>
      </c>
      <c r="I14" s="16" t="s">
        <v>37</v>
      </c>
      <c r="J14" s="16">
        <v>1</v>
      </c>
      <c r="K14" s="33">
        <v>1350</v>
      </c>
      <c r="L14" s="33">
        <f>J14*K14</f>
        <v>1350</v>
      </c>
    </row>
    <row r="15" spans="1:12" s="2" customFormat="1" ht="37.5" x14ac:dyDescent="0.25">
      <c r="A15" s="16">
        <v>9</v>
      </c>
      <c r="B15" s="16" t="s">
        <v>15</v>
      </c>
      <c r="C15" s="16" t="s">
        <v>62</v>
      </c>
      <c r="D15" s="16" t="s">
        <v>12</v>
      </c>
      <c r="E15" s="16" t="s">
        <v>40</v>
      </c>
      <c r="F15" s="34" t="s">
        <v>61</v>
      </c>
      <c r="G15" s="16" t="s">
        <v>60</v>
      </c>
      <c r="H15" s="16">
        <v>310368589</v>
      </c>
      <c r="I15" s="16" t="s">
        <v>37</v>
      </c>
      <c r="J15" s="16">
        <v>1</v>
      </c>
      <c r="K15" s="33">
        <v>156</v>
      </c>
      <c r="L15" s="33">
        <f>J15*K15</f>
        <v>156</v>
      </c>
    </row>
    <row r="16" spans="1:12" s="2" customFormat="1" ht="37.5" x14ac:dyDescent="0.25">
      <c r="A16" s="16">
        <v>10</v>
      </c>
      <c r="B16" s="16" t="s">
        <v>15</v>
      </c>
      <c r="C16" s="16" t="s">
        <v>59</v>
      </c>
      <c r="D16" s="16" t="s">
        <v>12</v>
      </c>
      <c r="E16" s="16" t="s">
        <v>40</v>
      </c>
      <c r="F16" s="34" t="s">
        <v>58</v>
      </c>
      <c r="G16" s="16" t="s">
        <v>57</v>
      </c>
      <c r="H16" s="16">
        <v>310310455</v>
      </c>
      <c r="I16" s="16" t="s">
        <v>37</v>
      </c>
      <c r="J16" s="16">
        <v>1</v>
      </c>
      <c r="K16" s="33">
        <v>1360</v>
      </c>
      <c r="L16" s="33">
        <f>J16*K16</f>
        <v>1360</v>
      </c>
    </row>
    <row r="17" spans="1:12" s="2" customFormat="1" ht="37.5" x14ac:dyDescent="0.25">
      <c r="A17" s="16">
        <v>11</v>
      </c>
      <c r="B17" s="16" t="s">
        <v>15</v>
      </c>
      <c r="C17" s="16" t="s">
        <v>56</v>
      </c>
      <c r="D17" s="16" t="s">
        <v>12</v>
      </c>
      <c r="E17" s="16" t="s">
        <v>40</v>
      </c>
      <c r="F17" s="34" t="s">
        <v>55</v>
      </c>
      <c r="G17" s="16" t="s">
        <v>54</v>
      </c>
      <c r="H17" s="34">
        <v>309944962</v>
      </c>
      <c r="I17" s="16" t="s">
        <v>37</v>
      </c>
      <c r="J17" s="16">
        <v>1</v>
      </c>
      <c r="K17" s="33">
        <v>1087</v>
      </c>
      <c r="L17" s="33">
        <f>J17*K17</f>
        <v>1087</v>
      </c>
    </row>
    <row r="18" spans="1:12" s="2" customFormat="1" ht="37.5" x14ac:dyDescent="0.25">
      <c r="A18" s="16">
        <v>12</v>
      </c>
      <c r="B18" s="16" t="s">
        <v>15</v>
      </c>
      <c r="C18" s="16" t="s">
        <v>53</v>
      </c>
      <c r="D18" s="16" t="s">
        <v>12</v>
      </c>
      <c r="E18" s="16" t="s">
        <v>40</v>
      </c>
      <c r="F18" s="34" t="s">
        <v>52</v>
      </c>
      <c r="G18" s="16" t="s">
        <v>51</v>
      </c>
      <c r="H18" s="16">
        <v>308159222</v>
      </c>
      <c r="I18" s="16" t="s">
        <v>37</v>
      </c>
      <c r="J18" s="16">
        <v>1</v>
      </c>
      <c r="K18" s="33">
        <v>331.4</v>
      </c>
      <c r="L18" s="33">
        <f>J18*K18</f>
        <v>331.4</v>
      </c>
    </row>
    <row r="19" spans="1:12" s="2" customFormat="1" ht="37.5" x14ac:dyDescent="0.25">
      <c r="A19" s="16">
        <v>13</v>
      </c>
      <c r="B19" s="16" t="s">
        <v>15</v>
      </c>
      <c r="C19" s="16" t="s">
        <v>50</v>
      </c>
      <c r="D19" s="16" t="s">
        <v>12</v>
      </c>
      <c r="E19" s="16" t="s">
        <v>40</v>
      </c>
      <c r="F19" s="34" t="s">
        <v>49</v>
      </c>
      <c r="G19" s="16" t="s">
        <v>48</v>
      </c>
      <c r="H19" s="16">
        <v>308891864</v>
      </c>
      <c r="I19" s="16" t="s">
        <v>37</v>
      </c>
      <c r="J19" s="16">
        <v>1</v>
      </c>
      <c r="K19" s="33">
        <v>379.1</v>
      </c>
      <c r="L19" s="33">
        <f>J19*K19</f>
        <v>379.1</v>
      </c>
    </row>
    <row r="20" spans="1:12" s="2" customFormat="1" ht="37.5" x14ac:dyDescent="0.25">
      <c r="A20" s="16">
        <v>14</v>
      </c>
      <c r="B20" s="16" t="s">
        <v>15</v>
      </c>
      <c r="C20" s="16" t="s">
        <v>47</v>
      </c>
      <c r="D20" s="16" t="s">
        <v>12</v>
      </c>
      <c r="E20" s="16" t="s">
        <v>40</v>
      </c>
      <c r="F20" s="34" t="s">
        <v>46</v>
      </c>
      <c r="G20" s="16" t="s">
        <v>45</v>
      </c>
      <c r="H20" s="16">
        <v>307600750</v>
      </c>
      <c r="I20" s="16" t="s">
        <v>37</v>
      </c>
      <c r="J20" s="16">
        <v>1</v>
      </c>
      <c r="K20" s="33">
        <v>1540</v>
      </c>
      <c r="L20" s="33">
        <f>J20*K20</f>
        <v>1540</v>
      </c>
    </row>
    <row r="21" spans="1:12" s="2" customFormat="1" ht="37.5" x14ac:dyDescent="0.25">
      <c r="A21" s="16">
        <v>15</v>
      </c>
      <c r="B21" s="16" t="s">
        <v>15</v>
      </c>
      <c r="C21" s="16" t="s">
        <v>44</v>
      </c>
      <c r="D21" s="16" t="s">
        <v>12</v>
      </c>
      <c r="E21" s="16" t="s">
        <v>40</v>
      </c>
      <c r="F21" s="34" t="s">
        <v>43</v>
      </c>
      <c r="G21" s="16" t="s">
        <v>42</v>
      </c>
      <c r="H21" s="16">
        <v>307205774</v>
      </c>
      <c r="I21" s="16" t="s">
        <v>37</v>
      </c>
      <c r="J21" s="16">
        <v>1</v>
      </c>
      <c r="K21" s="33">
        <f>1710-1287.5</f>
        <v>422.5</v>
      </c>
      <c r="L21" s="33">
        <f>J21*K21</f>
        <v>422.5</v>
      </c>
    </row>
    <row r="22" spans="1:12" s="2" customFormat="1" ht="37.5" x14ac:dyDescent="0.25">
      <c r="A22" s="16">
        <v>16</v>
      </c>
      <c r="B22" s="16" t="s">
        <v>15</v>
      </c>
      <c r="C22" s="16" t="s">
        <v>41</v>
      </c>
      <c r="D22" s="16" t="s">
        <v>12</v>
      </c>
      <c r="E22" s="16" t="s">
        <v>40</v>
      </c>
      <c r="F22" s="34" t="s">
        <v>39</v>
      </c>
      <c r="G22" s="16" t="s">
        <v>38</v>
      </c>
      <c r="H22" s="16">
        <v>308964456</v>
      </c>
      <c r="I22" s="16" t="s">
        <v>37</v>
      </c>
      <c r="J22" s="16">
        <v>1</v>
      </c>
      <c r="K22" s="33">
        <v>2276</v>
      </c>
      <c r="L22" s="33">
        <f>J22*K22</f>
        <v>2276</v>
      </c>
    </row>
    <row r="23" spans="1:12" s="25" customFormat="1" ht="27.75" customHeight="1" x14ac:dyDescent="0.25">
      <c r="A23" s="28" t="s">
        <v>0</v>
      </c>
      <c r="B23" s="27"/>
      <c r="C23" s="27"/>
      <c r="D23" s="27"/>
      <c r="E23" s="27"/>
      <c r="F23" s="27"/>
      <c r="G23" s="27"/>
      <c r="H23" s="27"/>
      <c r="I23" s="27"/>
      <c r="J23" s="27"/>
      <c r="K23" s="26"/>
      <c r="L23" s="32">
        <f>SUM(L7:L22)</f>
        <v>16829.784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23:K23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DB96-B5FE-49F8-AF2E-07B9ABC4C5C2}">
  <dimension ref="A1:H9"/>
  <sheetViews>
    <sheetView workbookViewId="0">
      <selection activeCell="C13" sqref="C13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35.85546875" style="1" customWidth="1"/>
    <col min="4" max="4" width="16.28515625" style="1" customWidth="1"/>
    <col min="5" max="5" width="34" style="1" customWidth="1"/>
    <col min="6" max="6" width="31.140625" style="1" customWidth="1"/>
    <col min="7" max="7" width="25" style="1" customWidth="1"/>
    <col min="8" max="8" width="32.140625" style="1" customWidth="1"/>
    <col min="9" max="16384" width="9.140625" style="1"/>
  </cols>
  <sheetData>
    <row r="1" spans="1:8" ht="53.25" customHeight="1" x14ac:dyDescent="0.3">
      <c r="E1" s="31"/>
      <c r="F1" s="21" t="s">
        <v>36</v>
      </c>
      <c r="G1" s="21"/>
      <c r="H1" s="21"/>
    </row>
    <row r="2" spans="1:8" s="8" customFormat="1" ht="72.75" customHeight="1" x14ac:dyDescent="0.25">
      <c r="A2" s="22" t="s">
        <v>35</v>
      </c>
      <c r="B2" s="22"/>
      <c r="C2" s="22"/>
      <c r="D2" s="22"/>
      <c r="E2" s="22"/>
      <c r="F2" s="22"/>
      <c r="G2" s="22"/>
      <c r="H2" s="22"/>
    </row>
    <row r="3" spans="1:8" ht="21" customHeight="1" x14ac:dyDescent="0.3">
      <c r="A3" s="23" t="s">
        <v>34</v>
      </c>
      <c r="B3" s="23"/>
      <c r="C3" s="23"/>
      <c r="D3" s="23"/>
      <c r="E3" s="23"/>
      <c r="F3" s="23"/>
      <c r="G3" s="23"/>
      <c r="H3" s="23"/>
    </row>
    <row r="4" spans="1:8" ht="15" customHeight="1" x14ac:dyDescent="0.3"/>
    <row r="5" spans="1:8" s="12" customFormat="1" ht="60.75" customHeight="1" x14ac:dyDescent="0.25">
      <c r="A5" s="30" t="s">
        <v>8</v>
      </c>
      <c r="B5" s="30" t="s">
        <v>33</v>
      </c>
      <c r="C5" s="30" t="s">
        <v>32</v>
      </c>
      <c r="D5" s="30" t="s">
        <v>31</v>
      </c>
      <c r="E5" s="30" t="s">
        <v>30</v>
      </c>
      <c r="F5" s="28" t="s">
        <v>29</v>
      </c>
      <c r="G5" s="26"/>
      <c r="H5" s="30" t="s">
        <v>28</v>
      </c>
    </row>
    <row r="6" spans="1:8" s="12" customFormat="1" ht="34.5" customHeight="1" x14ac:dyDescent="0.25">
      <c r="A6" s="29"/>
      <c r="B6" s="29"/>
      <c r="C6" s="29"/>
      <c r="D6" s="29"/>
      <c r="E6" s="29"/>
      <c r="F6" s="17" t="s">
        <v>27</v>
      </c>
      <c r="G6" s="17" t="s">
        <v>26</v>
      </c>
      <c r="H6" s="29"/>
    </row>
    <row r="7" spans="1:8" s="2" customFormat="1" ht="57" customHeight="1" x14ac:dyDescent="0.25">
      <c r="A7" s="16">
        <v>1</v>
      </c>
      <c r="B7" s="16" t="s">
        <v>14</v>
      </c>
      <c r="C7" s="16" t="s">
        <v>25</v>
      </c>
      <c r="D7" s="16" t="s">
        <v>25</v>
      </c>
      <c r="E7" s="16" t="s">
        <v>25</v>
      </c>
      <c r="F7" s="16" t="s">
        <v>25</v>
      </c>
      <c r="G7" s="16" t="s">
        <v>25</v>
      </c>
      <c r="H7" s="16">
        <v>0</v>
      </c>
    </row>
    <row r="8" spans="1:8" s="2" customFormat="1" ht="57" customHeight="1" x14ac:dyDescent="0.25">
      <c r="A8" s="16">
        <v>2</v>
      </c>
      <c r="B8" s="16" t="s">
        <v>15</v>
      </c>
      <c r="C8" s="16" t="s">
        <v>25</v>
      </c>
      <c r="D8" s="16" t="s">
        <v>25</v>
      </c>
      <c r="E8" s="16" t="s">
        <v>25</v>
      </c>
      <c r="F8" s="16" t="s">
        <v>25</v>
      </c>
      <c r="G8" s="16" t="s">
        <v>25</v>
      </c>
      <c r="H8" s="16">
        <v>0</v>
      </c>
    </row>
    <row r="9" spans="1:8" s="25" customFormat="1" ht="57" customHeight="1" x14ac:dyDescent="0.25">
      <c r="A9" s="28" t="s">
        <v>0</v>
      </c>
      <c r="B9" s="27"/>
      <c r="C9" s="27"/>
      <c r="D9" s="27"/>
      <c r="E9" s="27"/>
      <c r="F9" s="27"/>
      <c r="G9" s="26"/>
      <c r="H9" s="17">
        <f>SUM(H8)</f>
        <v>0</v>
      </c>
    </row>
  </sheetData>
  <mergeCells count="11">
    <mergeCell ref="H5:H6"/>
    <mergeCell ref="A9:G9"/>
    <mergeCell ref="F1:H1"/>
    <mergeCell ref="A2:H2"/>
    <mergeCell ref="A3:H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1-илова</vt:lpstr>
      <vt:lpstr>2-илова </vt:lpstr>
      <vt:lpstr>3-илова </vt:lpstr>
      <vt:lpstr>4-илова  </vt:lpstr>
      <vt:lpstr>5-илова </vt:lpstr>
      <vt:lpstr>6-илова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Sh.Mustafayev</dc:creator>
  <cp:lastModifiedBy>User</cp:lastModifiedBy>
  <cp:lastPrinted>2023-10-04T12:50:37Z</cp:lastPrinted>
  <dcterms:created xsi:type="dcterms:W3CDTF">2023-08-04T10:02:48Z</dcterms:created>
  <dcterms:modified xsi:type="dcterms:W3CDTF">2024-04-18T05:35:02Z</dcterms:modified>
</cp:coreProperties>
</file>