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6\1-kv\"/>
    </mc:Choice>
  </mc:AlternateContent>
  <xr:revisionPtr revIDLastSave="0" documentId="13_ncr:1_{4633EF61-4BD0-428F-B7FA-8526C0654D28}" xr6:coauthVersionLast="46" xr6:coauthVersionMax="46" xr10:uidLastSave="{00000000-0000-0000-0000-000000000000}"/>
  <bookViews>
    <workbookView xWindow="-120" yWindow="-120" windowWidth="29040" windowHeight="15840" xr2:uid="{A2D740FB-664F-463B-BE9B-0C52C7AEA1A0}"/>
  </bookViews>
  <sheets>
    <sheet name="6-ИЛОВА" sheetId="1" r:id="rId1"/>
  </sheets>
  <definedNames>
    <definedName name="_xlnm._FilterDatabase" localSheetId="0" hidden="1">'6-ИЛОВА'!$A$7:$K$35</definedName>
    <definedName name="_xlnm.Print_Area" localSheetId="0">'6-ИЛОВА'!$A$1:$K$42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I30" i="1"/>
  <c r="I27" i="1"/>
  <c r="I29" i="1"/>
  <c r="I32" i="1"/>
  <c r="I11" i="1" l="1"/>
  <c r="G11" i="1"/>
  <c r="I15" i="1"/>
  <c r="G15" i="1" s="1"/>
  <c r="I13" i="1"/>
  <c r="G13" i="1" s="1"/>
  <c r="I14" i="1"/>
  <c r="I16" i="1"/>
  <c r="G16" i="1" s="1"/>
  <c r="I23" i="1"/>
  <c r="G23" i="1" s="1"/>
  <c r="I24" i="1"/>
  <c r="G24" i="1" s="1"/>
  <c r="I28" i="1"/>
  <c r="G28" i="1" s="1"/>
  <c r="H26" i="1"/>
  <c r="G26" i="1" s="1"/>
  <c r="I26" i="1"/>
  <c r="G12" i="1"/>
  <c r="G14" i="1"/>
  <c r="G17" i="1"/>
  <c r="G18" i="1"/>
  <c r="G19" i="1"/>
  <c r="G20" i="1"/>
  <c r="G21" i="1"/>
  <c r="G22" i="1"/>
  <c r="G25" i="1"/>
  <c r="G27" i="1"/>
  <c r="G29" i="1"/>
  <c r="G30" i="1"/>
  <c r="G31" i="1"/>
  <c r="G32" i="1"/>
  <c r="G33" i="1"/>
  <c r="K34" i="1"/>
  <c r="K35" i="1" s="1"/>
  <c r="J34" i="1"/>
  <c r="J35" i="1" s="1"/>
  <c r="G10" i="1"/>
  <c r="G9" i="1"/>
  <c r="I34" i="1" l="1"/>
  <c r="I35" i="1" s="1"/>
  <c r="H34" i="1"/>
  <c r="H35" i="1" s="1"/>
  <c r="G34" i="1"/>
  <c r="G35" i="1" l="1"/>
</calcChain>
</file>

<file path=xl/sharedStrings.xml><?xml version="1.0" encoding="utf-8"?>
<sst xmlns="http://schemas.openxmlformats.org/spreadsheetml/2006/main" count="118" uniqueCount="39">
  <si>
    <t>7-ИЛОВА</t>
  </si>
  <si>
    <t>Ўзбекистон Республикаси Олий таълим, фан ва инновациялар вазирлиги раҳбариятининг маҳаллий хизмат сафарлари харажатлари тўғрисидаги
МАЪЛУМОТЛАР</t>
  </si>
  <si>
    <t>Т/р</t>
  </si>
  <si>
    <t>Хизмат сафарининг қисқача мақсади</t>
  </si>
  <si>
    <t>Хизмат сафари амалга оширилган ҳудуд</t>
  </si>
  <si>
    <r>
      <t xml:space="preserve">Хизмат сафарининг давомийлик муддати
</t>
    </r>
    <r>
      <rPr>
        <sz val="11"/>
        <color rgb="FF000000"/>
        <rFont val="Times New Roman"/>
        <family val="1"/>
        <charset val="204"/>
      </rPr>
      <t>(суткада)</t>
    </r>
  </si>
  <si>
    <t xml:space="preserve">Хизмат сафарини амалга оширган ходимнинг фамилияси ва исми </t>
  </si>
  <si>
    <t>Молия­лаш­тириш манбаси</t>
  </si>
  <si>
    <t xml:space="preserve">Жами харажат </t>
  </si>
  <si>
    <r>
      <t>Шундан, харажат турлари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(минг сўмда)</t>
    </r>
  </si>
  <si>
    <r>
      <t xml:space="preserve">Турар жой билан боғлиқ </t>
    </r>
    <r>
      <rPr>
        <i/>
        <sz val="11"/>
        <color rgb="FF000000"/>
        <rFont val="Times New Roman"/>
        <family val="1"/>
        <charset val="204"/>
      </rPr>
      <t>(меҳмонхона ёки турар жой ижараси) харажатлар</t>
    </r>
  </si>
  <si>
    <t>Йўл харажат­лари</t>
  </si>
  <si>
    <t>Кундалик харажатлар</t>
  </si>
  <si>
    <t>Бошқа харажат­лари</t>
  </si>
  <si>
    <t>Бюджет маблағлари</t>
  </si>
  <si>
    <t>SHARIPOV KONGRATBAY AVEZIMBETOVICH</t>
  </si>
  <si>
    <t>Маълумотлар эълон қилинаётган давр бўйича жами:</t>
  </si>
  <si>
    <t>Ҳисобот йилининг ўтган даври бўйича жами:</t>
  </si>
  <si>
    <t>RADJABOV SARDOR BAXTIYOROVICH</t>
  </si>
  <si>
    <t>01.01.2026-31.03.2026</t>
  </si>
  <si>
    <t>SALOMOV UKTAM RAHIMOVICH</t>
  </si>
  <si>
    <t>Fargona</t>
  </si>
  <si>
    <t>Sirdaryo</t>
  </si>
  <si>
    <t>Urganch</t>
  </si>
  <si>
    <t>Buxoro</t>
  </si>
  <si>
    <t>Samarqand</t>
  </si>
  <si>
    <t>Jizzax</t>
  </si>
  <si>
    <t>Namangan</t>
  </si>
  <si>
    <t>Termiz</t>
  </si>
  <si>
    <t>Nukus</t>
  </si>
  <si>
    <t>Andijon</t>
  </si>
  <si>
    <t>2026 йил 1 чорак</t>
  </si>
  <si>
    <t>Ўзбекистон Республикаси Президенти Администрацияси топшириғига мувофиқ</t>
  </si>
  <si>
    <t>Вилоятда жойлашган Олий таълим муассасалари фаолиятини ўрганиш, таълим жараёни сифатини ошириш ҳамда мавжуд муаммоларни ўрганиш</t>
  </si>
  <si>
    <t>Фарғона вилоятида Ёшлар кунида иштирок этиш мақсадида</t>
  </si>
  <si>
    <t>ПФ-87-сон фармон ижроси бўйича</t>
  </si>
  <si>
    <t>Ўзбекистон ва Венгрия учинчи таълм форуми</t>
  </si>
  <si>
    <t>Ўзбекистон Республикаси Вазирлар Маҳкамаси топшириғига мувофиқ</t>
  </si>
  <si>
    <t>ПФ-173-сон фармон ижроси бўйича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</si>
</sst>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3" fontId="2" fillId="0" borderId="0" xfId="1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5" fillId="0" borderId="1" xfId="2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A973EE59-65DD-4101-864C-EA95B382BD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CF1A8-BDAA-4BA0-81A1-56038A2953AE}">
  <dimension ref="A2:L42"/>
  <sheetViews>
    <sheetView tabSelected="1" zoomScale="85" zoomScaleNormal="85" zoomScaleSheetLayoutView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32" sqref="D32"/>
    </sheetView>
  </sheetViews>
  <sheetFormatPr defaultRowHeight="15" x14ac:dyDescent="0.25"/>
  <cols>
    <col min="1" max="1" width="6.5703125" style="1" bestFit="1" customWidth="1"/>
    <col min="2" max="2" width="43.42578125" style="1" customWidth="1"/>
    <col min="3" max="3" width="19.140625" style="1" customWidth="1"/>
    <col min="4" max="4" width="14.28515625" style="1" customWidth="1"/>
    <col min="5" max="5" width="39.85546875" style="1" customWidth="1"/>
    <col min="6" max="6" width="29" style="1" bestFit="1" customWidth="1"/>
    <col min="7" max="7" width="14.85546875" style="1" bestFit="1" customWidth="1"/>
    <col min="8" max="11" width="14.28515625" style="1" customWidth="1"/>
    <col min="12" max="12" width="9.140625" style="2"/>
    <col min="13" max="16384" width="9.140625" style="1"/>
  </cols>
  <sheetData>
    <row r="2" spans="1:11" x14ac:dyDescent="0.25">
      <c r="K2" s="1" t="s">
        <v>0</v>
      </c>
    </row>
    <row r="3" spans="1:11" ht="32.25" customHeight="1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J4" s="15" t="s">
        <v>19</v>
      </c>
      <c r="K4" s="15"/>
    </row>
    <row r="5" spans="1:11" ht="33" customHeight="1" x14ac:dyDescent="0.25">
      <c r="A5" s="16" t="s">
        <v>2</v>
      </c>
      <c r="B5" s="17" t="s">
        <v>3</v>
      </c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8" t="s">
        <v>9</v>
      </c>
      <c r="I5" s="18"/>
      <c r="J5" s="18"/>
      <c r="K5" s="18"/>
    </row>
    <row r="6" spans="1:11" ht="88.5" customHeight="1" x14ac:dyDescent="0.25">
      <c r="A6" s="16"/>
      <c r="B6" s="17"/>
      <c r="C6" s="17"/>
      <c r="D6" s="17"/>
      <c r="E6" s="17"/>
      <c r="F6" s="17"/>
      <c r="G6" s="17"/>
      <c r="H6" s="3" t="s">
        <v>10</v>
      </c>
      <c r="I6" s="3" t="s">
        <v>11</v>
      </c>
      <c r="J6" s="3" t="s">
        <v>12</v>
      </c>
      <c r="K6" s="3" t="s">
        <v>13</v>
      </c>
    </row>
    <row r="7" spans="1:1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</row>
    <row r="8" spans="1:11" x14ac:dyDescent="0.25">
      <c r="A8" s="10" t="s">
        <v>31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30" x14ac:dyDescent="0.25">
      <c r="A9" s="5">
        <v>1</v>
      </c>
      <c r="B9" s="5" t="s">
        <v>37</v>
      </c>
      <c r="C9" s="5" t="s">
        <v>21</v>
      </c>
      <c r="D9" s="5">
        <v>2</v>
      </c>
      <c r="E9" s="5" t="s">
        <v>20</v>
      </c>
      <c r="F9" s="5" t="s">
        <v>14</v>
      </c>
      <c r="G9" s="6">
        <f t="shared" ref="G9:G33" si="0">+H9+I9+J9+K9</f>
        <v>632400</v>
      </c>
      <c r="H9" s="6">
        <v>550000</v>
      </c>
      <c r="I9" s="6"/>
      <c r="J9" s="6">
        <v>82400</v>
      </c>
      <c r="K9" s="6"/>
    </row>
    <row r="10" spans="1:11" ht="60" x14ac:dyDescent="0.25">
      <c r="A10" s="5">
        <v>2</v>
      </c>
      <c r="B10" s="5" t="s">
        <v>33</v>
      </c>
      <c r="C10" s="5" t="s">
        <v>22</v>
      </c>
      <c r="D10" s="5">
        <v>2</v>
      </c>
      <c r="E10" s="5" t="s">
        <v>20</v>
      </c>
      <c r="F10" s="5" t="s">
        <v>14</v>
      </c>
      <c r="G10" s="6">
        <f t="shared" si="0"/>
        <v>82400</v>
      </c>
      <c r="H10" s="6"/>
      <c r="I10" s="6"/>
      <c r="J10" s="6">
        <v>82400</v>
      </c>
      <c r="K10" s="6"/>
    </row>
    <row r="11" spans="1:11" ht="60" x14ac:dyDescent="0.25">
      <c r="A11" s="5">
        <v>3</v>
      </c>
      <c r="B11" s="5" t="s">
        <v>33</v>
      </c>
      <c r="C11" s="5" t="s">
        <v>23</v>
      </c>
      <c r="D11" s="5">
        <v>1</v>
      </c>
      <c r="E11" s="5" t="s">
        <v>18</v>
      </c>
      <c r="F11" s="5" t="s">
        <v>14</v>
      </c>
      <c r="G11" s="6">
        <f t="shared" si="0"/>
        <v>2352005</v>
      </c>
      <c r="H11" s="6"/>
      <c r="I11" s="6">
        <f>948630+1362175</f>
        <v>2310805</v>
      </c>
      <c r="J11" s="6">
        <v>41200</v>
      </c>
      <c r="K11" s="6"/>
    </row>
    <row r="12" spans="1:11" ht="60" x14ac:dyDescent="0.25">
      <c r="A12" s="5">
        <v>4</v>
      </c>
      <c r="B12" s="5" t="s">
        <v>33</v>
      </c>
      <c r="C12" s="5" t="s">
        <v>24</v>
      </c>
      <c r="D12" s="5">
        <v>2</v>
      </c>
      <c r="E12" s="5" t="s">
        <v>20</v>
      </c>
      <c r="F12" s="5" t="s">
        <v>14</v>
      </c>
      <c r="G12" s="6">
        <f t="shared" si="0"/>
        <v>0</v>
      </c>
      <c r="H12" s="6"/>
      <c r="I12" s="6"/>
      <c r="J12" s="6"/>
      <c r="K12" s="6"/>
    </row>
    <row r="13" spans="1:11" ht="30" x14ac:dyDescent="0.25">
      <c r="A13" s="5">
        <v>5</v>
      </c>
      <c r="B13" s="5" t="s">
        <v>35</v>
      </c>
      <c r="C13" s="5" t="s">
        <v>25</v>
      </c>
      <c r="D13" s="5">
        <v>4</v>
      </c>
      <c r="E13" s="5" t="s">
        <v>15</v>
      </c>
      <c r="F13" s="5" t="s">
        <v>14</v>
      </c>
      <c r="G13" s="6">
        <f t="shared" si="0"/>
        <v>5290800</v>
      </c>
      <c r="H13" s="6">
        <v>3708000</v>
      </c>
      <c r="I13" s="6">
        <f>709000+709000</f>
        <v>1418000</v>
      </c>
      <c r="J13" s="6">
        <v>164800</v>
      </c>
      <c r="K13" s="6"/>
    </row>
    <row r="14" spans="1:11" ht="60" x14ac:dyDescent="0.25">
      <c r="A14" s="5">
        <v>6</v>
      </c>
      <c r="B14" s="5" t="s">
        <v>33</v>
      </c>
      <c r="C14" s="5" t="s">
        <v>23</v>
      </c>
      <c r="D14" s="5">
        <v>1</v>
      </c>
      <c r="E14" s="5" t="s">
        <v>18</v>
      </c>
      <c r="F14" s="5" t="s">
        <v>14</v>
      </c>
      <c r="G14" s="6">
        <f t="shared" si="0"/>
        <v>1887928</v>
      </c>
      <c r="H14" s="6"/>
      <c r="I14" s="6">
        <f>923364*2</f>
        <v>1846728</v>
      </c>
      <c r="J14" s="6">
        <v>41200</v>
      </c>
      <c r="K14" s="6"/>
    </row>
    <row r="15" spans="1:11" ht="30" x14ac:dyDescent="0.25">
      <c r="A15" s="5">
        <v>7</v>
      </c>
      <c r="B15" s="5" t="s">
        <v>35</v>
      </c>
      <c r="C15" s="5" t="s">
        <v>25</v>
      </c>
      <c r="D15" s="5">
        <v>2</v>
      </c>
      <c r="E15" s="5" t="s">
        <v>15</v>
      </c>
      <c r="F15" s="5" t="s">
        <v>14</v>
      </c>
      <c r="G15" s="6">
        <f t="shared" si="0"/>
        <v>3972400</v>
      </c>
      <c r="H15" s="6">
        <v>2472000</v>
      </c>
      <c r="I15" s="6">
        <f>709000+709000</f>
        <v>1418000</v>
      </c>
      <c r="J15" s="6">
        <v>82400</v>
      </c>
      <c r="K15" s="6"/>
    </row>
    <row r="16" spans="1:11" ht="30" x14ac:dyDescent="0.25">
      <c r="A16" s="5">
        <v>8</v>
      </c>
      <c r="B16" s="5" t="s">
        <v>35</v>
      </c>
      <c r="C16" s="5" t="s">
        <v>25</v>
      </c>
      <c r="D16" s="5">
        <v>1</v>
      </c>
      <c r="E16" s="5" t="s">
        <v>18</v>
      </c>
      <c r="F16" s="5" t="s">
        <v>14</v>
      </c>
      <c r="G16" s="6">
        <f t="shared" si="0"/>
        <v>1459200</v>
      </c>
      <c r="H16" s="6"/>
      <c r="I16" s="6">
        <f>709000*2</f>
        <v>1418000</v>
      </c>
      <c r="J16" s="6">
        <v>41200</v>
      </c>
      <c r="K16" s="6"/>
    </row>
    <row r="17" spans="1:11" ht="30" x14ac:dyDescent="0.25">
      <c r="A17" s="5">
        <v>9</v>
      </c>
      <c r="B17" s="5" t="s">
        <v>37</v>
      </c>
      <c r="C17" s="5" t="s">
        <v>26</v>
      </c>
      <c r="D17" s="5">
        <v>2</v>
      </c>
      <c r="E17" s="5" t="s">
        <v>20</v>
      </c>
      <c r="F17" s="5" t="s">
        <v>14</v>
      </c>
      <c r="G17" s="6">
        <f t="shared" si="0"/>
        <v>906400</v>
      </c>
      <c r="H17" s="6">
        <v>824000</v>
      </c>
      <c r="I17" s="6"/>
      <c r="J17" s="6">
        <v>82400</v>
      </c>
      <c r="K17" s="6"/>
    </row>
    <row r="18" spans="1:11" ht="60" x14ac:dyDescent="0.25">
      <c r="A18" s="5">
        <v>10</v>
      </c>
      <c r="B18" s="5" t="s">
        <v>33</v>
      </c>
      <c r="C18" s="5" t="s">
        <v>27</v>
      </c>
      <c r="D18" s="5">
        <v>2</v>
      </c>
      <c r="E18" s="5" t="s">
        <v>18</v>
      </c>
      <c r="F18" s="5" t="s">
        <v>14</v>
      </c>
      <c r="G18" s="6">
        <f t="shared" si="0"/>
        <v>882400</v>
      </c>
      <c r="H18" s="6">
        <v>800000</v>
      </c>
      <c r="I18" s="6"/>
      <c r="J18" s="6">
        <v>82400</v>
      </c>
      <c r="K18" s="6"/>
    </row>
    <row r="19" spans="1:11" ht="30" x14ac:dyDescent="0.25">
      <c r="A19" s="5">
        <v>11</v>
      </c>
      <c r="B19" s="5" t="s">
        <v>34</v>
      </c>
      <c r="C19" s="5" t="s">
        <v>21</v>
      </c>
      <c r="D19" s="5">
        <v>2</v>
      </c>
      <c r="E19" s="5" t="s">
        <v>20</v>
      </c>
      <c r="F19" s="5" t="s">
        <v>14</v>
      </c>
      <c r="G19" s="6">
        <f t="shared" si="0"/>
        <v>632400</v>
      </c>
      <c r="H19" s="6">
        <v>550000</v>
      </c>
      <c r="I19" s="6"/>
      <c r="J19" s="6">
        <v>82400</v>
      </c>
      <c r="K19" s="6"/>
    </row>
    <row r="20" spans="1:11" ht="30" x14ac:dyDescent="0.25">
      <c r="A20" s="5">
        <v>12</v>
      </c>
      <c r="B20" s="5" t="s">
        <v>36</v>
      </c>
      <c r="C20" s="5" t="s">
        <v>25</v>
      </c>
      <c r="D20" s="5">
        <v>2</v>
      </c>
      <c r="E20" s="5" t="s">
        <v>15</v>
      </c>
      <c r="F20" s="5" t="s">
        <v>14</v>
      </c>
      <c r="G20" s="6">
        <f t="shared" si="0"/>
        <v>1034048</v>
      </c>
      <c r="H20" s="6">
        <v>951648</v>
      </c>
      <c r="I20" s="6"/>
      <c r="J20" s="6">
        <v>82400</v>
      </c>
      <c r="K20" s="6"/>
    </row>
    <row r="21" spans="1:11" ht="60" x14ac:dyDescent="0.25">
      <c r="A21" s="5">
        <v>13</v>
      </c>
      <c r="B21" s="5" t="s">
        <v>33</v>
      </c>
      <c r="C21" s="5" t="s">
        <v>25</v>
      </c>
      <c r="D21" s="5">
        <v>1</v>
      </c>
      <c r="E21" s="5" t="s">
        <v>20</v>
      </c>
      <c r="F21" s="5" t="s">
        <v>14</v>
      </c>
      <c r="G21" s="6">
        <f t="shared" si="0"/>
        <v>541200</v>
      </c>
      <c r="H21" s="6">
        <v>500000</v>
      </c>
      <c r="I21" s="6"/>
      <c r="J21" s="6">
        <v>41200</v>
      </c>
      <c r="K21" s="6"/>
    </row>
    <row r="22" spans="1:11" ht="30" x14ac:dyDescent="0.25">
      <c r="A22" s="5">
        <v>14</v>
      </c>
      <c r="B22" s="5" t="s">
        <v>36</v>
      </c>
      <c r="C22" s="5" t="s">
        <v>25</v>
      </c>
      <c r="D22" s="5">
        <v>2</v>
      </c>
      <c r="E22" s="5" t="s">
        <v>15</v>
      </c>
      <c r="F22" s="5" t="s">
        <v>14</v>
      </c>
      <c r="G22" s="6">
        <f t="shared" si="0"/>
        <v>1082400</v>
      </c>
      <c r="H22" s="6">
        <v>1000000</v>
      </c>
      <c r="I22" s="6"/>
      <c r="J22" s="6">
        <v>82400</v>
      </c>
      <c r="K22" s="6"/>
    </row>
    <row r="23" spans="1:11" ht="60" x14ac:dyDescent="0.25">
      <c r="A23" s="5">
        <v>15</v>
      </c>
      <c r="B23" s="5" t="s">
        <v>33</v>
      </c>
      <c r="C23" s="5" t="s">
        <v>23</v>
      </c>
      <c r="D23" s="5">
        <v>1</v>
      </c>
      <c r="E23" s="5" t="s">
        <v>18</v>
      </c>
      <c r="F23" s="5" t="s">
        <v>14</v>
      </c>
      <c r="G23" s="6">
        <f t="shared" si="0"/>
        <v>2097643</v>
      </c>
      <c r="H23" s="6">
        <v>550000</v>
      </c>
      <c r="I23" s="6">
        <f>648252+858191</f>
        <v>1506443</v>
      </c>
      <c r="J23" s="6">
        <v>41200</v>
      </c>
      <c r="K23" s="6"/>
    </row>
    <row r="24" spans="1:11" ht="60" x14ac:dyDescent="0.25">
      <c r="A24" s="5">
        <v>16</v>
      </c>
      <c r="B24" s="5" t="s">
        <v>33</v>
      </c>
      <c r="C24" s="5" t="s">
        <v>24</v>
      </c>
      <c r="D24" s="5">
        <v>3</v>
      </c>
      <c r="E24" s="5" t="s">
        <v>18</v>
      </c>
      <c r="F24" s="5" t="s">
        <v>14</v>
      </c>
      <c r="G24" s="6">
        <f t="shared" si="0"/>
        <v>3800870</v>
      </c>
      <c r="H24" s="6">
        <v>1600000</v>
      </c>
      <c r="I24" s="6">
        <f>939270+1138000</f>
        <v>2077270</v>
      </c>
      <c r="J24" s="6">
        <v>123600</v>
      </c>
      <c r="K24" s="6"/>
    </row>
    <row r="25" spans="1:11" ht="60" x14ac:dyDescent="0.25">
      <c r="A25" s="5">
        <v>17</v>
      </c>
      <c r="B25" s="5" t="s">
        <v>33</v>
      </c>
      <c r="C25" s="5" t="s">
        <v>21</v>
      </c>
      <c r="D25" s="5">
        <v>2</v>
      </c>
      <c r="E25" s="5" t="s">
        <v>18</v>
      </c>
      <c r="F25" s="5" t="s">
        <v>14</v>
      </c>
      <c r="G25" s="6">
        <f t="shared" si="0"/>
        <v>829400</v>
      </c>
      <c r="H25" s="6">
        <v>747000</v>
      </c>
      <c r="I25" s="6"/>
      <c r="J25" s="6">
        <v>82400</v>
      </c>
      <c r="K25" s="6"/>
    </row>
    <row r="26" spans="1:11" ht="30" x14ac:dyDescent="0.25">
      <c r="A26" s="5">
        <v>18</v>
      </c>
      <c r="B26" s="5" t="s">
        <v>32</v>
      </c>
      <c r="C26" s="5" t="s">
        <v>28</v>
      </c>
      <c r="D26" s="5">
        <v>3</v>
      </c>
      <c r="E26" s="5" t="s">
        <v>15</v>
      </c>
      <c r="F26" s="5" t="s">
        <v>14</v>
      </c>
      <c r="G26" s="6">
        <f t="shared" si="0"/>
        <v>5168252</v>
      </c>
      <c r="H26" s="6">
        <f>2472000+650000</f>
        <v>3122000</v>
      </c>
      <c r="I26" s="6">
        <f>1017541+905111</f>
        <v>1922652</v>
      </c>
      <c r="J26" s="6">
        <v>123600</v>
      </c>
      <c r="K26" s="6"/>
    </row>
    <row r="27" spans="1:11" ht="60" x14ac:dyDescent="0.25">
      <c r="A27" s="5">
        <v>19</v>
      </c>
      <c r="B27" s="5" t="s">
        <v>33</v>
      </c>
      <c r="C27" s="5" t="s">
        <v>28</v>
      </c>
      <c r="D27" s="5">
        <v>2</v>
      </c>
      <c r="E27" s="5" t="s">
        <v>18</v>
      </c>
      <c r="F27" s="5" t="s">
        <v>14</v>
      </c>
      <c r="G27" s="6">
        <f t="shared" si="0"/>
        <v>3608938</v>
      </c>
      <c r="H27" s="6">
        <v>1648000</v>
      </c>
      <c r="I27" s="6">
        <f>939269*2</f>
        <v>1878538</v>
      </c>
      <c r="J27" s="6">
        <v>82400</v>
      </c>
      <c r="K27" s="6"/>
    </row>
    <row r="28" spans="1:11" ht="60" x14ac:dyDescent="0.25">
      <c r="A28" s="5">
        <v>20</v>
      </c>
      <c r="B28" s="5" t="s">
        <v>33</v>
      </c>
      <c r="C28" s="5" t="s">
        <v>25</v>
      </c>
      <c r="D28" s="5">
        <v>2</v>
      </c>
      <c r="E28" s="5" t="s">
        <v>20</v>
      </c>
      <c r="F28" s="5" t="s">
        <v>14</v>
      </c>
      <c r="G28" s="6">
        <f t="shared" si="0"/>
        <v>1712400</v>
      </c>
      <c r="H28" s="6">
        <v>720000</v>
      </c>
      <c r="I28" s="6">
        <f>455000+455000</f>
        <v>910000</v>
      </c>
      <c r="J28" s="6">
        <v>82400</v>
      </c>
      <c r="K28" s="6"/>
    </row>
    <row r="29" spans="1:11" ht="60" x14ac:dyDescent="0.25">
      <c r="A29" s="5">
        <v>21</v>
      </c>
      <c r="B29" s="5" t="s">
        <v>33</v>
      </c>
      <c r="C29" s="5" t="s">
        <v>25</v>
      </c>
      <c r="D29" s="5">
        <v>3</v>
      </c>
      <c r="E29" s="5" t="s">
        <v>15</v>
      </c>
      <c r="F29" s="5" t="s">
        <v>14</v>
      </c>
      <c r="G29" s="6">
        <f t="shared" si="0"/>
        <v>3871050</v>
      </c>
      <c r="H29" s="6">
        <v>2472000</v>
      </c>
      <c r="I29" s="6">
        <f>566450+709000</f>
        <v>1275450</v>
      </c>
      <c r="J29" s="6">
        <v>123600</v>
      </c>
      <c r="K29" s="6"/>
    </row>
    <row r="30" spans="1:11" ht="60" x14ac:dyDescent="0.25">
      <c r="A30" s="5">
        <v>22</v>
      </c>
      <c r="B30" s="5" t="s">
        <v>33</v>
      </c>
      <c r="C30" s="5" t="s">
        <v>29</v>
      </c>
      <c r="D30" s="5">
        <v>1</v>
      </c>
      <c r="E30" s="5" t="s">
        <v>18</v>
      </c>
      <c r="F30" s="5" t="s">
        <v>14</v>
      </c>
      <c r="G30" s="6">
        <f t="shared" si="0"/>
        <v>2001791</v>
      </c>
      <c r="H30" s="6"/>
      <c r="I30" s="6">
        <f>871374+1089217</f>
        <v>1960591</v>
      </c>
      <c r="J30" s="6">
        <v>41200</v>
      </c>
      <c r="K30" s="6"/>
    </row>
    <row r="31" spans="1:11" ht="60" x14ac:dyDescent="0.25">
      <c r="A31" s="5">
        <v>23</v>
      </c>
      <c r="B31" s="5" t="s">
        <v>33</v>
      </c>
      <c r="C31" s="5" t="s">
        <v>26</v>
      </c>
      <c r="D31" s="5">
        <v>3</v>
      </c>
      <c r="E31" s="5" t="s">
        <v>20</v>
      </c>
      <c r="F31" s="5" t="s">
        <v>14</v>
      </c>
      <c r="G31" s="6">
        <f t="shared" si="0"/>
        <v>1123600</v>
      </c>
      <c r="H31" s="6">
        <v>1000000</v>
      </c>
      <c r="I31" s="6"/>
      <c r="J31" s="6">
        <v>123600</v>
      </c>
      <c r="K31" s="6"/>
    </row>
    <row r="32" spans="1:11" ht="30" x14ac:dyDescent="0.25">
      <c r="A32" s="5">
        <v>24</v>
      </c>
      <c r="B32" s="5" t="s">
        <v>38</v>
      </c>
      <c r="C32" s="5" t="s">
        <v>30</v>
      </c>
      <c r="D32" s="5">
        <v>2</v>
      </c>
      <c r="E32" s="5" t="s">
        <v>18</v>
      </c>
      <c r="F32" s="5" t="s">
        <v>14</v>
      </c>
      <c r="G32" s="6">
        <f t="shared" si="0"/>
        <v>862560</v>
      </c>
      <c r="H32" s="6">
        <v>500000</v>
      </c>
      <c r="I32" s="6">
        <f>140080+140080</f>
        <v>280160</v>
      </c>
      <c r="J32" s="6">
        <v>82400</v>
      </c>
      <c r="K32" s="6"/>
    </row>
    <row r="33" spans="1:11" ht="60" x14ac:dyDescent="0.25">
      <c r="A33" s="5">
        <v>25</v>
      </c>
      <c r="B33" s="5" t="s">
        <v>33</v>
      </c>
      <c r="C33" s="5" t="s">
        <v>29</v>
      </c>
      <c r="D33" s="5">
        <v>2</v>
      </c>
      <c r="E33" s="5" t="s">
        <v>20</v>
      </c>
      <c r="F33" s="5" t="s">
        <v>14</v>
      </c>
      <c r="G33" s="6">
        <f t="shared" si="0"/>
        <v>2989839</v>
      </c>
      <c r="H33" s="6">
        <v>1000000</v>
      </c>
      <c r="I33" s="6">
        <f>847750+1059689</f>
        <v>1907439</v>
      </c>
      <c r="J33" s="6">
        <v>82400</v>
      </c>
      <c r="K33" s="6"/>
    </row>
    <row r="34" spans="1:11" x14ac:dyDescent="0.25">
      <c r="A34" s="11" t="s">
        <v>16</v>
      </c>
      <c r="B34" s="11"/>
      <c r="C34" s="11"/>
      <c r="D34" s="11"/>
      <c r="E34" s="11"/>
      <c r="F34" s="11"/>
      <c r="G34" s="7">
        <f>SUM(G9:G33)</f>
        <v>48822324</v>
      </c>
      <c r="H34" s="7">
        <f>SUM(H9:H33)</f>
        <v>24714648</v>
      </c>
      <c r="I34" s="7">
        <f>SUM(I9:I33)</f>
        <v>22130076</v>
      </c>
      <c r="J34" s="7">
        <f>SUM(J9:J33)</f>
        <v>1977600</v>
      </c>
      <c r="K34" s="7">
        <f>SUM(K9:K33)</f>
        <v>0</v>
      </c>
    </row>
    <row r="35" spans="1:11" x14ac:dyDescent="0.25">
      <c r="A35" s="11" t="s">
        <v>17</v>
      </c>
      <c r="B35" s="11"/>
      <c r="C35" s="11"/>
      <c r="D35" s="11"/>
      <c r="E35" s="11"/>
      <c r="F35" s="11"/>
      <c r="G35" s="7">
        <f>+G34</f>
        <v>48822324</v>
      </c>
      <c r="H35" s="7">
        <f t="shared" ref="H35:K35" si="1">+H34</f>
        <v>24714648</v>
      </c>
      <c r="I35" s="7">
        <f t="shared" si="1"/>
        <v>22130076</v>
      </c>
      <c r="J35" s="7">
        <f t="shared" si="1"/>
        <v>1977600</v>
      </c>
      <c r="K35" s="7">
        <f t="shared" si="1"/>
        <v>0</v>
      </c>
    </row>
    <row r="37" spans="1:11" x14ac:dyDescent="0.25">
      <c r="A37" s="8"/>
    </row>
    <row r="38" spans="1:11" ht="49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28.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ht="28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28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28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autoFilter ref="A7:K35" xr:uid="{EF353960-2A7E-4E0B-B298-23B11628237F}"/>
  <mergeCells count="18">
    <mergeCell ref="A3:K3"/>
    <mergeCell ref="J4:K4"/>
    <mergeCell ref="A5:A6"/>
    <mergeCell ref="B5:B6"/>
    <mergeCell ref="C5:C6"/>
    <mergeCell ref="D5:D6"/>
    <mergeCell ref="E5:E6"/>
    <mergeCell ref="F5:F6"/>
    <mergeCell ref="G5:G6"/>
    <mergeCell ref="H5:K5"/>
    <mergeCell ref="A41:K41"/>
    <mergeCell ref="A42:K42"/>
    <mergeCell ref="A8:K8"/>
    <mergeCell ref="A34:F34"/>
    <mergeCell ref="A35:F35"/>
    <mergeCell ref="A38:K38"/>
    <mergeCell ref="A39:K39"/>
    <mergeCell ref="A40:K40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6-ИЛОВА</vt:lpstr>
      <vt:lpstr>'6-ИЛОВА'!Область_печати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2025-10-13T14:26:22Z</dcterms:created>
  <dcterms:modified xsi:type="dcterms:W3CDTF">2026-04-22T13:33:09Z</dcterms:modified>
</cp:coreProperties>
</file>