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F4D60F28-79A5-4117-AE61-A32A715B21B8}" xr6:coauthVersionLast="46" xr6:coauthVersionMax="46" xr10:uidLastSave="{00000000-0000-0000-0000-000000000000}"/>
  <bookViews>
    <workbookView xWindow="15" yWindow="0" windowWidth="28785" windowHeight="15600" xr2:uid="{B1239BBC-DA04-4056-B13B-A8B2646F7853}"/>
  </bookViews>
  <sheets>
    <sheet name="8-ИЛОВА" sheetId="1" r:id="rId1"/>
  </sheets>
  <definedNames>
    <definedName name="_xlnm.Print_Area" localSheetId="0">'8-ИЛОВА'!$A$1:$L$36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J18" i="1"/>
  <c r="L19" i="1"/>
  <c r="I19" i="1"/>
  <c r="L13" i="1"/>
  <c r="K11" i="1"/>
  <c r="K12" i="1"/>
  <c r="K14" i="1"/>
  <c r="K15" i="1"/>
  <c r="K16" i="1"/>
  <c r="K17" i="1"/>
  <c r="K18" i="1"/>
  <c r="K19" i="1"/>
  <c r="K21" i="1"/>
  <c r="K22" i="1"/>
  <c r="H34" i="1"/>
  <c r="H35" i="1" s="1"/>
  <c r="K33" i="1"/>
  <c r="G33" i="1" s="1"/>
  <c r="G32" i="1"/>
  <c r="G31" i="1"/>
  <c r="L30" i="1"/>
  <c r="L34" i="1" s="1"/>
  <c r="L35" i="1" s="1"/>
  <c r="I30" i="1"/>
  <c r="I34" i="1" s="1"/>
  <c r="I35" i="1" s="1"/>
  <c r="G29" i="1"/>
  <c r="G28" i="1"/>
  <c r="K27" i="1"/>
  <c r="J27" i="1"/>
  <c r="J34" i="1" s="1"/>
  <c r="J35" i="1" s="1"/>
  <c r="G26" i="1"/>
  <c r="G25" i="1"/>
  <c r="G24" i="1"/>
  <c r="G23" i="1"/>
  <c r="G27" i="1" l="1"/>
  <c r="G30" i="1"/>
  <c r="K34" i="1"/>
  <c r="K35" i="1" s="1"/>
  <c r="G34" i="1" l="1"/>
  <c r="G35" i="1" s="1"/>
</calcChain>
</file>

<file path=xl/sharedStrings.xml><?xml version="1.0" encoding="utf-8"?>
<sst xmlns="http://schemas.openxmlformats.org/spreadsheetml/2006/main" count="89" uniqueCount="62">
  <si>
    <t>9-ИЛОВА</t>
  </si>
  <si>
    <t>Ўзбекистон Республикаси Олий таълим, фан ва инновациялар вазирлигига хориждан ташриф буюрган меҳмонларни кутиб олиш харажатлари тўғрисидаги
МАЪЛУМОТЛАР</t>
  </si>
  <si>
    <t>Т/р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</si>
  <si>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</si>
  <si>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</si>
  <si>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</si>
  <si>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Молиялаш­тириш манбаси</t>
  </si>
  <si>
    <t>Жами харажат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</si>
  <si>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</si>
  <si>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Мамлакат</t>
  </si>
  <si>
    <t>Хорижий ташкилот</t>
  </si>
  <si>
    <r>
      <t xml:space="preserve">Яшаш учун </t>
    </r>
    <r>
      <rPr>
        <sz val="11"/>
        <color rgb="FF000000"/>
        <rFont val="Times New Roman"/>
        <family val="1"/>
        <charset val="204"/>
      </rPr>
      <t>(турар жойни ижаси бўйича)</t>
    </r>
    <r>
      <rPr>
        <b/>
        <sz val="11"/>
        <color rgb="FF000000"/>
        <rFont val="Times New Roman"/>
        <family val="1"/>
        <charset val="204"/>
      </rPr>
      <t xml:space="preserve"> харажатлар</t>
    </r>
  </si>
  <si>
    <t>Транспорт харажат­лари</t>
  </si>
  <si>
    <t>Овқатлан­тириш харажат­лари</t>
  </si>
  <si>
    <t xml:space="preserve">Совға харид қилиш учун харажатлар  </t>
  </si>
  <si>
    <t xml:space="preserve">Ташриф билан боғлиқ бошқа харажатлар </t>
  </si>
  <si>
    <t>Швеция Миграция вазири Й.Форсселл бошчилигидаги делегация</t>
  </si>
  <si>
    <t>Олий таълим муассасаларини ривожлантириш жамғармаси</t>
  </si>
  <si>
    <t>Корея Республикаси Чунгнам Миллий университети Президенти билан учрашув</t>
  </si>
  <si>
    <t>Бутунжахон интелектуал мулк ташкилоти делегациясининг ташрифи</t>
  </si>
  <si>
    <t>Бутунжахон интелектуал мулк ташкилоти</t>
  </si>
  <si>
    <t>Грузия иқтисодиёт ва барқарор ривожланиш вазирининг ўринбосари Ираклий Надарейшвили бошчилигидаги делегация</t>
  </si>
  <si>
    <t>Грузия</t>
  </si>
  <si>
    <t>"Ўзбек-Франсуз: истиқболлари ва тараққиёти" мавзусида Ўзбекистон-Франция олий таълим форуми</t>
  </si>
  <si>
    <t>Франция</t>
  </si>
  <si>
    <t>Ядро тадқиқотлари бирлашган институти директори бошчилигидаги делегация</t>
  </si>
  <si>
    <t>Ядро тадқиқотлари бирлашган институти</t>
  </si>
  <si>
    <t>Тошкент шаҳрида Парламентлараро иттифоқининг 150-юбилей ассамблеяси</t>
  </si>
  <si>
    <t>Ўзбекистон ва Озарбайжон олийгоҳлари ректорлари биринчи форуми</t>
  </si>
  <si>
    <t>Озарбайжон</t>
  </si>
  <si>
    <t>Ўзбекистон ва Россия ҳудудлараро олийгоҳлари ректорлари конференцияси</t>
  </si>
  <si>
    <t>Россия</t>
  </si>
  <si>
    <t>М.В.Ломоносов номидаги Москва давлат университети Давлат сиёсати кафедраси мудири бошчилигидаги делегация</t>
  </si>
  <si>
    <t>Италия Республикаси Турин шаҳри мери бошчилигидаги делегация</t>
  </si>
  <si>
    <t>Италия</t>
  </si>
  <si>
    <t>Маълумотлар эълон қилинаётган давр бўйича жами:</t>
  </si>
  <si>
    <t>Ҳисобот йилининг ўтган даври бўйича жами:</t>
  </si>
  <si>
    <t>Венгрия давлат котиби ўринбосари М.Ургошдин бошчилигидаги делегация</t>
  </si>
  <si>
    <t>Венгрия</t>
  </si>
  <si>
    <t>Осиё Тараққиёт Банки вакиллари билан учрашув</t>
  </si>
  <si>
    <t>Осиё тараққиёт банки</t>
  </si>
  <si>
    <t>Грециянинг Ўзбекистондаги фавқулоддаги ва мухтор элчиси билан учрашув</t>
  </si>
  <si>
    <t>Греция</t>
  </si>
  <si>
    <t>Юнесконинг Олий таълимга оид малакаларини тан олиш тўғрисидаги глобал конвенцияни Ўзбекистон Республикаси томонидан ратификация қилиниши муносабати билан ташкил этилган тадбирга ташриф буюрган меҳмонлар</t>
  </si>
  <si>
    <t>Юнеско</t>
  </si>
  <si>
    <t>Ўзбекистон-Беларус таълим форуми</t>
  </si>
  <si>
    <t>Беларус</t>
  </si>
  <si>
    <t>Америка техноогиялар университети ректори билан учрашув</t>
  </si>
  <si>
    <t>АҚШ</t>
  </si>
  <si>
    <t>Франциянинг Ўзбекистондаги фавқулоддаги ва мухтор элчиси билан учрашув</t>
  </si>
  <si>
    <t>Туркий университетлар иттифоқининг 8-Бош ассамблеясида иштирок етувчи делегация аъзолари</t>
  </si>
  <si>
    <t>Туркия</t>
  </si>
  <si>
    <t>Грузия таълим, фан ва ёшлар вазири Гиви Миканадзе бошчилигидаги делегация</t>
  </si>
  <si>
    <t>Хитой ва Ўзбекистон иккинчи таълим форуми</t>
  </si>
  <si>
    <t>Хитой</t>
  </si>
  <si>
    <t>Ўзбекистон ва Япония олийгоҳлари ректорларининг бешинчи форуми</t>
  </si>
  <si>
    <t>Япония</t>
  </si>
  <si>
    <t>Сомали Федератив Республикасининг Ўзбекистондаги фавқулоддаги ва мухтор элчиси билан учрашув</t>
  </si>
  <si>
    <t>Сомали</t>
  </si>
  <si>
    <t>Хитой Халқ Республикасининг "TAN International Education and Technology" компанияси президенти бошчилигидаги делегация</t>
  </si>
  <si>
    <t>2025 йил 1-4 чорак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</si>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</sst>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ACFEC4AA-0AE9-4B02-A0EF-D4D73EF22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46CF-652E-489A-A67C-E59424B3A1AE}">
  <dimension ref="A2:L37"/>
  <sheetViews>
    <sheetView tabSelected="1" zoomScale="85" zoomScaleNormal="85" zoomScaleSheetLayoutView="85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activeCell="B31" sqref="B31"/>
    </sheetView>
  </sheetViews>
  <sheetFormatPr defaultRowHeight="15" x14ac:dyDescent="0.25"/>
  <cols>
    <col min="1" max="1" width="4.140625" style="1" bestFit="1" customWidth="1"/>
    <col min="2" max="2" width="37.28515625" style="1" customWidth="1"/>
    <col min="3" max="5" width="14.42578125" style="1" customWidth="1"/>
    <col min="6" max="6" width="36.7109375" style="1" customWidth="1"/>
    <col min="7" max="7" width="16.5703125" style="1" bestFit="1" customWidth="1"/>
    <col min="8" max="8" width="14.42578125" style="1" customWidth="1"/>
    <col min="9" max="9" width="15.140625" style="1" bestFit="1" customWidth="1"/>
    <col min="10" max="10" width="17.28515625" style="1" customWidth="1"/>
    <col min="11" max="12" width="15.140625" style="1" bestFit="1" customWidth="1"/>
    <col min="13" max="16384" width="9.140625" style="1"/>
  </cols>
  <sheetData>
    <row r="2" spans="1:12" x14ac:dyDescent="0.25">
      <c r="L2" s="1" t="s">
        <v>0</v>
      </c>
    </row>
    <row r="4" spans="1:12" ht="38.25" customHeight="1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K5" s="12" t="s">
        <v>61</v>
      </c>
      <c r="L5" s="12"/>
    </row>
    <row r="6" spans="1:12" ht="38.25" customHeight="1" x14ac:dyDescent="0.25">
      <c r="A6" s="13" t="s">
        <v>2</v>
      </c>
      <c r="B6" s="14" t="s">
        <v>3</v>
      </c>
      <c r="C6" s="16" t="s">
        <v>4</v>
      </c>
      <c r="D6" s="16"/>
      <c r="E6" s="16" t="s">
        <v>5</v>
      </c>
      <c r="F6" s="16" t="s">
        <v>6</v>
      </c>
      <c r="G6" s="16" t="s">
        <v>7</v>
      </c>
      <c r="H6" s="17" t="s">
        <v>8</v>
      </c>
      <c r="I6" s="17"/>
      <c r="J6" s="17"/>
      <c r="K6" s="17"/>
      <c r="L6" s="17"/>
    </row>
    <row r="7" spans="1:12" ht="81" customHeight="1" x14ac:dyDescent="0.25">
      <c r="A7" s="13"/>
      <c r="B7" s="15"/>
      <c r="C7" s="2" t="s">
        <v>9</v>
      </c>
      <c r="D7" s="2" t="s">
        <v>10</v>
      </c>
      <c r="E7" s="16"/>
      <c r="F7" s="16"/>
      <c r="G7" s="16"/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</row>
    <row r="8" spans="1:1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</row>
    <row r="9" spans="1:12" x14ac:dyDescent="0.25">
      <c r="A9" s="7" t="s">
        <v>60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60" x14ac:dyDescent="0.25">
      <c r="A10" s="4">
        <v>1</v>
      </c>
      <c r="B10" s="4" t="s">
        <v>59</v>
      </c>
      <c r="C10" s="4" t="s">
        <v>54</v>
      </c>
      <c r="D10" s="4"/>
      <c r="E10" s="4"/>
      <c r="F10" s="4" t="s">
        <v>17</v>
      </c>
      <c r="G10" s="6">
        <f t="shared" ref="G10:G22" si="0">SUM(H10:L10)</f>
        <v>11476400</v>
      </c>
      <c r="H10" s="5">
        <v>0</v>
      </c>
      <c r="I10" s="5">
        <v>0</v>
      </c>
      <c r="J10" s="5">
        <v>11476400</v>
      </c>
      <c r="K10" s="5">
        <v>0</v>
      </c>
      <c r="L10" s="5">
        <v>0</v>
      </c>
    </row>
    <row r="11" spans="1:12" ht="45" x14ac:dyDescent="0.25">
      <c r="A11" s="4">
        <v>2</v>
      </c>
      <c r="B11" s="4" t="s">
        <v>57</v>
      </c>
      <c r="C11" s="4" t="s">
        <v>58</v>
      </c>
      <c r="D11" s="4"/>
      <c r="E11" s="4">
        <v>1</v>
      </c>
      <c r="F11" s="4" t="s">
        <v>17</v>
      </c>
      <c r="G11" s="6">
        <f t="shared" si="0"/>
        <v>1207200</v>
      </c>
      <c r="H11" s="5">
        <v>0</v>
      </c>
      <c r="I11" s="5">
        <v>0</v>
      </c>
      <c r="J11" s="5">
        <v>0</v>
      </c>
      <c r="K11" s="5">
        <f>1140000+67200</f>
        <v>1207200</v>
      </c>
      <c r="L11" s="5">
        <v>0</v>
      </c>
    </row>
    <row r="12" spans="1:12" ht="30" x14ac:dyDescent="0.25">
      <c r="A12" s="4">
        <v>3</v>
      </c>
      <c r="B12" s="4" t="s">
        <v>55</v>
      </c>
      <c r="C12" s="4" t="s">
        <v>56</v>
      </c>
      <c r="D12" s="4"/>
      <c r="E12" s="4">
        <v>3</v>
      </c>
      <c r="F12" s="4" t="s">
        <v>17</v>
      </c>
      <c r="G12" s="6">
        <f t="shared" si="0"/>
        <v>42777800</v>
      </c>
      <c r="H12" s="5">
        <v>0</v>
      </c>
      <c r="I12" s="5">
        <v>0</v>
      </c>
      <c r="J12" s="5">
        <v>0</v>
      </c>
      <c r="K12" s="5">
        <f>37485000+2000000+3292800</f>
        <v>42777800</v>
      </c>
      <c r="L12" s="5">
        <v>0</v>
      </c>
    </row>
    <row r="13" spans="1:12" ht="30" x14ac:dyDescent="0.25">
      <c r="A13" s="4">
        <v>4</v>
      </c>
      <c r="B13" s="4" t="s">
        <v>53</v>
      </c>
      <c r="C13" s="4" t="s">
        <v>54</v>
      </c>
      <c r="D13" s="4"/>
      <c r="E13" s="4">
        <v>4</v>
      </c>
      <c r="F13" s="4" t="s">
        <v>17</v>
      </c>
      <c r="G13" s="6">
        <f t="shared" si="0"/>
        <v>310019064</v>
      </c>
      <c r="H13" s="5">
        <v>0</v>
      </c>
      <c r="I13" s="5">
        <v>0</v>
      </c>
      <c r="J13" s="5">
        <v>216600000</v>
      </c>
      <c r="K13" s="5">
        <v>39900000</v>
      </c>
      <c r="L13" s="5">
        <f>44323864+9195200</f>
        <v>53519064</v>
      </c>
    </row>
    <row r="14" spans="1:12" ht="45" x14ac:dyDescent="0.25">
      <c r="A14" s="4">
        <v>5</v>
      </c>
      <c r="B14" s="4" t="s">
        <v>52</v>
      </c>
      <c r="C14" s="4" t="s">
        <v>22</v>
      </c>
      <c r="D14" s="4"/>
      <c r="E14" s="4">
        <v>3</v>
      </c>
      <c r="F14" s="4" t="s">
        <v>17</v>
      </c>
      <c r="G14" s="6">
        <f t="shared" si="0"/>
        <v>37644320</v>
      </c>
      <c r="H14" s="5">
        <v>7111200</v>
      </c>
      <c r="I14" s="5">
        <v>5712000</v>
      </c>
      <c r="J14" s="5">
        <v>19397120</v>
      </c>
      <c r="K14" s="5">
        <f>3420000+1780000+224000</f>
        <v>5424000</v>
      </c>
      <c r="L14" s="5">
        <v>0</v>
      </c>
    </row>
    <row r="15" spans="1:12" ht="45" x14ac:dyDescent="0.25">
      <c r="A15" s="4">
        <v>6</v>
      </c>
      <c r="B15" s="4" t="s">
        <v>50</v>
      </c>
      <c r="C15" s="4" t="s">
        <v>51</v>
      </c>
      <c r="D15" s="4"/>
      <c r="E15" s="4">
        <v>5</v>
      </c>
      <c r="F15" s="4" t="s">
        <v>17</v>
      </c>
      <c r="G15" s="6">
        <f t="shared" si="0"/>
        <v>147426800</v>
      </c>
      <c r="H15" s="5">
        <v>0</v>
      </c>
      <c r="I15" s="5">
        <v>0</v>
      </c>
      <c r="J15" s="5">
        <v>134750000</v>
      </c>
      <c r="K15" s="5">
        <f>12408000+268800</f>
        <v>12676800</v>
      </c>
      <c r="L15" s="5">
        <v>0</v>
      </c>
    </row>
    <row r="16" spans="1:12" ht="45" x14ac:dyDescent="0.25">
      <c r="A16" s="4">
        <v>7</v>
      </c>
      <c r="B16" s="4" t="s">
        <v>49</v>
      </c>
      <c r="C16" s="4" t="s">
        <v>24</v>
      </c>
      <c r="D16" s="4"/>
      <c r="E16" s="4">
        <v>1</v>
      </c>
      <c r="F16" s="4" t="s">
        <v>17</v>
      </c>
      <c r="G16" s="6">
        <f t="shared" si="0"/>
        <v>1184800</v>
      </c>
      <c r="H16" s="5">
        <v>0</v>
      </c>
      <c r="I16" s="5">
        <v>0</v>
      </c>
      <c r="J16" s="5">
        <v>0</v>
      </c>
      <c r="K16" s="5">
        <f>1140000+44800</f>
        <v>1184800</v>
      </c>
      <c r="L16" s="5">
        <v>0</v>
      </c>
    </row>
    <row r="17" spans="1:12" ht="30" x14ac:dyDescent="0.25">
      <c r="A17" s="4">
        <v>8</v>
      </c>
      <c r="B17" s="4" t="s">
        <v>47</v>
      </c>
      <c r="C17" s="4" t="s">
        <v>48</v>
      </c>
      <c r="D17" s="4"/>
      <c r="E17" s="4">
        <v>1</v>
      </c>
      <c r="F17" s="4" t="s">
        <v>17</v>
      </c>
      <c r="G17" s="6">
        <f t="shared" si="0"/>
        <v>1184800</v>
      </c>
      <c r="H17" s="5">
        <v>0</v>
      </c>
      <c r="I17" s="5">
        <v>0</v>
      </c>
      <c r="J17" s="5">
        <v>0</v>
      </c>
      <c r="K17" s="5">
        <f>1140000+44800</f>
        <v>1184800</v>
      </c>
      <c r="L17" s="5">
        <v>0</v>
      </c>
    </row>
    <row r="18" spans="1:12" ht="30" x14ac:dyDescent="0.25">
      <c r="A18" s="4">
        <v>9</v>
      </c>
      <c r="B18" s="4" t="s">
        <v>45</v>
      </c>
      <c r="C18" s="4" t="s">
        <v>46</v>
      </c>
      <c r="D18" s="4"/>
      <c r="E18" s="4">
        <v>4</v>
      </c>
      <c r="F18" s="4" t="s">
        <v>17</v>
      </c>
      <c r="G18" s="6">
        <f t="shared" si="0"/>
        <v>43273100</v>
      </c>
      <c r="H18" s="5">
        <v>0</v>
      </c>
      <c r="I18" s="5">
        <v>0</v>
      </c>
      <c r="J18" s="5">
        <f>7623200+8000000+4964300+14392000</f>
        <v>34979500</v>
      </c>
      <c r="K18" s="5">
        <f>7980000+313600</f>
        <v>8293600</v>
      </c>
      <c r="L18" s="5">
        <v>0</v>
      </c>
    </row>
    <row r="19" spans="1:12" ht="105" x14ac:dyDescent="0.25">
      <c r="A19" s="4">
        <v>10</v>
      </c>
      <c r="B19" s="4" t="s">
        <v>43</v>
      </c>
      <c r="C19" s="4"/>
      <c r="D19" s="4" t="s">
        <v>44</v>
      </c>
      <c r="E19" s="4">
        <v>5</v>
      </c>
      <c r="F19" s="4" t="s">
        <v>17</v>
      </c>
      <c r="G19" s="6">
        <f t="shared" si="0"/>
        <v>184868100</v>
      </c>
      <c r="H19" s="5">
        <v>2323600</v>
      </c>
      <c r="I19" s="5">
        <f>23166753+8277156+5682491</f>
        <v>37126400</v>
      </c>
      <c r="J19" s="5">
        <v>26950000</v>
      </c>
      <c r="K19" s="5">
        <f>14820000+873600</f>
        <v>15693600</v>
      </c>
      <c r="L19" s="5">
        <f>28224000+37600000+36950500</f>
        <v>102774500</v>
      </c>
    </row>
    <row r="20" spans="1:12" ht="45" x14ac:dyDescent="0.25">
      <c r="A20" s="4">
        <v>11</v>
      </c>
      <c r="B20" s="4" t="s">
        <v>41</v>
      </c>
      <c r="C20" s="4" t="s">
        <v>42</v>
      </c>
      <c r="D20" s="4"/>
      <c r="E20" s="4">
        <v>1</v>
      </c>
      <c r="F20" s="4" t="s">
        <v>17</v>
      </c>
      <c r="G20" s="6">
        <f t="shared" si="0"/>
        <v>1140000</v>
      </c>
      <c r="H20" s="5">
        <v>0</v>
      </c>
      <c r="I20" s="5">
        <v>0</v>
      </c>
      <c r="J20" s="5">
        <v>0</v>
      </c>
      <c r="K20" s="5">
        <v>1140000</v>
      </c>
      <c r="L20" s="5">
        <v>0</v>
      </c>
    </row>
    <row r="21" spans="1:12" ht="45" x14ac:dyDescent="0.25">
      <c r="A21" s="4">
        <v>12</v>
      </c>
      <c r="B21" s="4" t="s">
        <v>39</v>
      </c>
      <c r="C21" s="4"/>
      <c r="D21" s="4" t="s">
        <v>40</v>
      </c>
      <c r="E21" s="4">
        <v>1</v>
      </c>
      <c r="F21" s="4" t="s">
        <v>17</v>
      </c>
      <c r="G21" s="6">
        <f t="shared" si="0"/>
        <v>1184800</v>
      </c>
      <c r="H21" s="5">
        <v>0</v>
      </c>
      <c r="I21" s="5">
        <v>0</v>
      </c>
      <c r="J21" s="5">
        <v>0</v>
      </c>
      <c r="K21" s="5">
        <f>1140000+44800</f>
        <v>1184800</v>
      </c>
      <c r="L21" s="5">
        <v>0</v>
      </c>
    </row>
    <row r="22" spans="1:12" ht="45" x14ac:dyDescent="0.25">
      <c r="A22" s="4">
        <v>13</v>
      </c>
      <c r="B22" s="4" t="s">
        <v>37</v>
      </c>
      <c r="C22" s="4" t="s">
        <v>38</v>
      </c>
      <c r="D22" s="4"/>
      <c r="E22" s="4">
        <v>1</v>
      </c>
      <c r="F22" s="4" t="s">
        <v>17</v>
      </c>
      <c r="G22" s="6">
        <f t="shared" si="0"/>
        <v>1184800</v>
      </c>
      <c r="H22" s="5">
        <v>0</v>
      </c>
      <c r="I22" s="5">
        <v>0</v>
      </c>
      <c r="J22" s="5">
        <v>0</v>
      </c>
      <c r="K22" s="5">
        <f>1140000+44800</f>
        <v>1184800</v>
      </c>
      <c r="L22" s="5">
        <v>0</v>
      </c>
    </row>
    <row r="23" spans="1:12" ht="30" x14ac:dyDescent="0.25">
      <c r="A23" s="4">
        <v>14</v>
      </c>
      <c r="B23" s="4" t="s">
        <v>16</v>
      </c>
      <c r="C23" s="4"/>
      <c r="D23" s="4"/>
      <c r="E23" s="4">
        <v>3</v>
      </c>
      <c r="F23" s="4" t="s">
        <v>17</v>
      </c>
      <c r="G23" s="6">
        <f t="shared" ref="G23:G25" si="1">SUM(H23:L23)</f>
        <v>7980000</v>
      </c>
      <c r="H23" s="5">
        <v>0</v>
      </c>
      <c r="I23" s="5">
        <v>0</v>
      </c>
      <c r="J23" s="5">
        <v>0</v>
      </c>
      <c r="K23" s="5">
        <v>7980000</v>
      </c>
      <c r="L23" s="5">
        <v>0</v>
      </c>
    </row>
    <row r="24" spans="1:12" ht="45" x14ac:dyDescent="0.25">
      <c r="A24" s="4">
        <v>15</v>
      </c>
      <c r="B24" s="4" t="s">
        <v>18</v>
      </c>
      <c r="C24" s="4"/>
      <c r="D24" s="4"/>
      <c r="E24" s="4">
        <v>1</v>
      </c>
      <c r="F24" s="4" t="s">
        <v>17</v>
      </c>
      <c r="G24" s="6">
        <f t="shared" si="1"/>
        <v>1140000</v>
      </c>
      <c r="H24" s="5">
        <v>0</v>
      </c>
      <c r="I24" s="5">
        <v>0</v>
      </c>
      <c r="J24" s="5">
        <v>0</v>
      </c>
      <c r="K24" s="5">
        <v>1140000</v>
      </c>
      <c r="L24" s="5">
        <v>0</v>
      </c>
    </row>
    <row r="25" spans="1:12" ht="60" x14ac:dyDescent="0.25">
      <c r="A25" s="4">
        <v>16</v>
      </c>
      <c r="B25" s="4" t="s">
        <v>19</v>
      </c>
      <c r="C25" s="4"/>
      <c r="D25" s="4" t="s">
        <v>20</v>
      </c>
      <c r="E25" s="4">
        <v>2</v>
      </c>
      <c r="F25" s="4" t="s">
        <v>17</v>
      </c>
      <c r="G25" s="6">
        <f t="shared" si="1"/>
        <v>2280000</v>
      </c>
      <c r="H25" s="5">
        <v>0</v>
      </c>
      <c r="I25" s="5">
        <v>0</v>
      </c>
      <c r="J25" s="5">
        <v>0</v>
      </c>
      <c r="K25" s="5">
        <v>2280000</v>
      </c>
      <c r="L25" s="5">
        <v>0</v>
      </c>
    </row>
    <row r="26" spans="1:12" ht="60" x14ac:dyDescent="0.25">
      <c r="A26" s="4">
        <v>17</v>
      </c>
      <c r="B26" s="4" t="s">
        <v>21</v>
      </c>
      <c r="C26" s="4" t="s">
        <v>22</v>
      </c>
      <c r="D26" s="4"/>
      <c r="E26" s="4">
        <v>4</v>
      </c>
      <c r="F26" s="4" t="s">
        <v>17</v>
      </c>
      <c r="G26" s="6">
        <f>SUM(H26:L26)</f>
        <v>41100000</v>
      </c>
      <c r="H26" s="5">
        <v>0</v>
      </c>
      <c r="I26" s="5">
        <v>21600000</v>
      </c>
      <c r="J26" s="5">
        <v>11900000</v>
      </c>
      <c r="K26" s="5">
        <v>7600000</v>
      </c>
      <c r="L26" s="5">
        <v>0</v>
      </c>
    </row>
    <row r="27" spans="1:12" ht="45" x14ac:dyDescent="0.25">
      <c r="A27" s="4">
        <v>18</v>
      </c>
      <c r="B27" s="4" t="s">
        <v>23</v>
      </c>
      <c r="C27" s="4" t="s">
        <v>24</v>
      </c>
      <c r="D27" s="4"/>
      <c r="E27" s="4">
        <v>2</v>
      </c>
      <c r="F27" s="4" t="s">
        <v>17</v>
      </c>
      <c r="G27" s="6">
        <f t="shared" ref="G27:G33" si="2">SUM(H27:L27)</f>
        <v>185494000</v>
      </c>
      <c r="H27" s="5">
        <v>0</v>
      </c>
      <c r="I27" s="5">
        <v>14700000</v>
      </c>
      <c r="J27" s="5">
        <f>51000000+26844000+22200000</f>
        <v>100044000</v>
      </c>
      <c r="K27" s="5">
        <f>2280000+20470000</f>
        <v>22750000</v>
      </c>
      <c r="L27" s="5">
        <v>48000000</v>
      </c>
    </row>
    <row r="28" spans="1:12" ht="60" x14ac:dyDescent="0.25">
      <c r="A28" s="4">
        <v>19</v>
      </c>
      <c r="B28" s="4" t="s">
        <v>25</v>
      </c>
      <c r="C28" s="4"/>
      <c r="D28" s="4" t="s">
        <v>26</v>
      </c>
      <c r="E28" s="4">
        <v>7</v>
      </c>
      <c r="F28" s="4" t="s">
        <v>17</v>
      </c>
      <c r="G28" s="6">
        <f t="shared" si="2"/>
        <v>17860000</v>
      </c>
      <c r="H28" s="5">
        <v>0</v>
      </c>
      <c r="I28" s="5">
        <v>0</v>
      </c>
      <c r="J28" s="5">
        <v>17860000</v>
      </c>
      <c r="K28" s="5">
        <v>0</v>
      </c>
      <c r="L28" s="5">
        <v>0</v>
      </c>
    </row>
    <row r="29" spans="1:12" ht="45" x14ac:dyDescent="0.25">
      <c r="A29" s="4">
        <v>20</v>
      </c>
      <c r="B29" s="4" t="s">
        <v>27</v>
      </c>
      <c r="C29" s="4"/>
      <c r="D29" s="4"/>
      <c r="E29" s="4">
        <v>2</v>
      </c>
      <c r="F29" s="4" t="s">
        <v>17</v>
      </c>
      <c r="G29" s="6">
        <f t="shared" si="2"/>
        <v>12830000</v>
      </c>
      <c r="H29" s="5">
        <v>0</v>
      </c>
      <c r="I29" s="5">
        <v>0</v>
      </c>
      <c r="J29" s="5">
        <v>12830000</v>
      </c>
      <c r="K29" s="5">
        <v>0</v>
      </c>
      <c r="L29" s="5">
        <v>0</v>
      </c>
    </row>
    <row r="30" spans="1:12" ht="45" x14ac:dyDescent="0.25">
      <c r="A30" s="4">
        <v>21</v>
      </c>
      <c r="B30" s="4" t="s">
        <v>28</v>
      </c>
      <c r="C30" s="4" t="s">
        <v>29</v>
      </c>
      <c r="D30" s="4"/>
      <c r="E30" s="4">
        <v>5</v>
      </c>
      <c r="F30" s="4" t="s">
        <v>17</v>
      </c>
      <c r="G30" s="6">
        <f t="shared" si="2"/>
        <v>124097000</v>
      </c>
      <c r="H30" s="5">
        <v>0</v>
      </c>
      <c r="I30" s="5">
        <f>20850000</f>
        <v>20850000</v>
      </c>
      <c r="J30" s="5">
        <v>0</v>
      </c>
      <c r="K30" s="5">
        <v>1140000</v>
      </c>
      <c r="L30" s="5">
        <f>42307000+59800000</f>
        <v>102107000</v>
      </c>
    </row>
    <row r="31" spans="1:12" ht="45" x14ac:dyDescent="0.25">
      <c r="A31" s="4">
        <v>22</v>
      </c>
      <c r="B31" s="4" t="s">
        <v>30</v>
      </c>
      <c r="C31" s="4" t="s">
        <v>31</v>
      </c>
      <c r="D31" s="4"/>
      <c r="E31" s="4">
        <v>4</v>
      </c>
      <c r="F31" s="4" t="s">
        <v>17</v>
      </c>
      <c r="G31" s="6">
        <f t="shared" si="2"/>
        <v>11910000</v>
      </c>
      <c r="H31" s="5">
        <v>0</v>
      </c>
      <c r="I31" s="5">
        <v>0</v>
      </c>
      <c r="J31" s="5">
        <v>11910000</v>
      </c>
      <c r="K31" s="5">
        <v>0</v>
      </c>
      <c r="L31" s="5">
        <v>0</v>
      </c>
    </row>
    <row r="32" spans="1:12" ht="60" x14ac:dyDescent="0.25">
      <c r="A32" s="4">
        <v>23</v>
      </c>
      <c r="B32" s="4" t="s">
        <v>32</v>
      </c>
      <c r="C32" s="4" t="s">
        <v>31</v>
      </c>
      <c r="D32" s="4"/>
      <c r="E32" s="4">
        <v>5</v>
      </c>
      <c r="F32" s="4" t="s">
        <v>17</v>
      </c>
      <c r="G32" s="6">
        <f t="shared" si="2"/>
        <v>27300000</v>
      </c>
      <c r="H32" s="5">
        <v>0</v>
      </c>
      <c r="I32" s="5">
        <v>17500000</v>
      </c>
      <c r="J32" s="5">
        <v>0</v>
      </c>
      <c r="K32" s="5">
        <v>0</v>
      </c>
      <c r="L32" s="5">
        <v>9800000</v>
      </c>
    </row>
    <row r="33" spans="1:12" ht="30" x14ac:dyDescent="0.25">
      <c r="A33" s="4">
        <v>24</v>
      </c>
      <c r="B33" s="4" t="s">
        <v>33</v>
      </c>
      <c r="C33" s="4" t="s">
        <v>34</v>
      </c>
      <c r="D33" s="4"/>
      <c r="E33" s="4">
        <v>3</v>
      </c>
      <c r="F33" s="4" t="s">
        <v>17</v>
      </c>
      <c r="G33" s="6">
        <f t="shared" si="2"/>
        <v>1103900</v>
      </c>
      <c r="H33" s="5">
        <v>0</v>
      </c>
      <c r="I33" s="5">
        <v>0</v>
      </c>
      <c r="J33" s="5">
        <v>0</v>
      </c>
      <c r="K33" s="5">
        <f>1070000+33900</f>
        <v>1103900</v>
      </c>
      <c r="L33" s="5">
        <v>0</v>
      </c>
    </row>
    <row r="34" spans="1:12" x14ac:dyDescent="0.25">
      <c r="A34" s="8" t="s">
        <v>35</v>
      </c>
      <c r="B34" s="8"/>
      <c r="C34" s="8"/>
      <c r="D34" s="8"/>
      <c r="E34" s="8"/>
      <c r="F34" s="8"/>
      <c r="G34" s="6">
        <f>SUM(G26:G33)</f>
        <v>421694900</v>
      </c>
      <c r="H34" s="6">
        <f>SUM(H26)</f>
        <v>0</v>
      </c>
      <c r="I34" s="6">
        <f>SUM(I26:I33)</f>
        <v>74650000</v>
      </c>
      <c r="J34" s="6">
        <f t="shared" ref="J34:L34" si="3">SUM(J26:J33)</f>
        <v>154544000</v>
      </c>
      <c r="K34" s="6">
        <f t="shared" si="3"/>
        <v>32593900</v>
      </c>
      <c r="L34" s="6">
        <f t="shared" si="3"/>
        <v>159907000</v>
      </c>
    </row>
    <row r="35" spans="1:12" x14ac:dyDescent="0.25">
      <c r="A35" s="8" t="s">
        <v>36</v>
      </c>
      <c r="B35" s="8"/>
      <c r="C35" s="8"/>
      <c r="D35" s="8"/>
      <c r="E35" s="8"/>
      <c r="F35" s="8"/>
      <c r="G35" s="6">
        <f>+G34</f>
        <v>421694900</v>
      </c>
      <c r="H35" s="6">
        <f t="shared" ref="H35:L35" si="4">+H34</f>
        <v>0</v>
      </c>
      <c r="I35" s="6">
        <f t="shared" si="4"/>
        <v>74650000</v>
      </c>
      <c r="J35" s="6">
        <f t="shared" si="4"/>
        <v>154544000</v>
      </c>
      <c r="K35" s="6">
        <f t="shared" si="4"/>
        <v>32593900</v>
      </c>
      <c r="L35" s="6">
        <f t="shared" si="4"/>
        <v>159907000</v>
      </c>
    </row>
    <row r="37" spans="1:12" ht="171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</sheetData>
  <mergeCells count="13">
    <mergeCell ref="A9:L9"/>
    <mergeCell ref="A34:F34"/>
    <mergeCell ref="A35:F35"/>
    <mergeCell ref="A37:L37"/>
    <mergeCell ref="A4:L4"/>
    <mergeCell ref="K5:L5"/>
    <mergeCell ref="A6:A7"/>
    <mergeCell ref="B6:B7"/>
    <mergeCell ref="C6:D6"/>
    <mergeCell ref="E6:E7"/>
    <mergeCell ref="F6:F7"/>
    <mergeCell ref="G6:G7"/>
    <mergeCell ref="H6:L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8-ИЛОВА</vt:lpstr>
      <vt:lpstr>'8-ИЛОВА'!Область_печати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2026-01-22T14:39:21Z</cp:lastPrinted>
  <dcterms:created xsi:type="dcterms:W3CDTF">2025-10-13T14:27:35Z</dcterms:created>
  <dcterms:modified xsi:type="dcterms:W3CDTF">2026-01-22T14:40:41Z</dcterms:modified>
</cp:coreProperties>
</file>