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8069D59C-84EE-45F6-85BA-229FB7805CD6}" xr6:coauthVersionLast="46" xr6:coauthVersionMax="46" xr10:uidLastSave="{00000000-0000-0000-0000-000000000000}"/>
  <bookViews>
    <workbookView xWindow="-120" yWindow="-120" windowWidth="29040" windowHeight="15840" xr2:uid="{8276C63B-A1D9-46CA-BB59-DC0E7AC0BD5C}"/>
  </bookViews>
  <sheets>
    <sheet name="7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44" i="1" s="1"/>
  <c r="K43" i="1"/>
  <c r="K44" i="1" s="1"/>
  <c r="H43" i="1"/>
  <c r="J10" i="1"/>
  <c r="J43" i="1" s="1"/>
  <c r="J14" i="1"/>
  <c r="G14" i="1" s="1"/>
  <c r="I14" i="1"/>
  <c r="I43" i="1" s="1"/>
  <c r="J16" i="1"/>
  <c r="G16" i="1"/>
  <c r="G15" i="1"/>
  <c r="G13" i="1"/>
  <c r="G12" i="1"/>
  <c r="G11" i="1"/>
  <c r="G42" i="1"/>
  <c r="G41" i="1"/>
  <c r="G40" i="1"/>
  <c r="G39" i="1"/>
  <c r="G38" i="1"/>
  <c r="G37" i="1"/>
  <c r="G36" i="1"/>
  <c r="G35" i="1"/>
  <c r="G34" i="1"/>
  <c r="G33" i="1"/>
  <c r="I32" i="1"/>
  <c r="G32" i="1" s="1"/>
  <c r="G31" i="1"/>
  <c r="J30" i="1"/>
  <c r="G30" i="1" s="1"/>
  <c r="M29" i="1"/>
  <c r="J29" i="1"/>
  <c r="I28" i="1"/>
  <c r="G28" i="1" s="1"/>
  <c r="G27" i="1"/>
  <c r="I26" i="1"/>
  <c r="G26" i="1" s="1"/>
  <c r="J25" i="1"/>
  <c r="G25" i="1" s="1"/>
  <c r="I24" i="1"/>
  <c r="H24" i="1"/>
  <c r="G23" i="1"/>
  <c r="G22" i="1"/>
  <c r="G21" i="1"/>
  <c r="J20" i="1"/>
  <c r="G20" i="1"/>
  <c r="G19" i="1"/>
  <c r="J18" i="1"/>
  <c r="G18" i="1" s="1"/>
  <c r="J17" i="1"/>
  <c r="G17" i="1" s="1"/>
  <c r="G10" i="1" l="1"/>
  <c r="G43" i="1" s="1"/>
  <c r="M43" i="1"/>
  <c r="M44" i="1" s="1"/>
  <c r="H44" i="1"/>
  <c r="G24" i="1"/>
  <c r="G29" i="1"/>
  <c r="I44" i="1"/>
  <c r="J44" i="1"/>
  <c r="G44" i="1" l="1"/>
</calcChain>
</file>

<file path=xl/sharedStrings.xml><?xml version="1.0" encoding="utf-8"?>
<sst xmlns="http://schemas.openxmlformats.org/spreadsheetml/2006/main" count="152" uniqueCount="50">
  <si>
    <t>8-ИЛОВА</t>
  </si>
  <si>
    <t>Ўзбекистон Республикаси Олий таълим, фан ва инновациялар вазирлиги раҳбариятининг чет-элга ташриф билан борган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</si>
  <si>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</si>
  <si>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</si>
  <si>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</si>
  <si>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</si>
  <si>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</si>
  <si>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</si>
  <si>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</si>
  <si>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</si>
  <si>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Суткалик харажатлар</t>
  </si>
  <si>
    <r>
      <t xml:space="preserve">Яшаш учун </t>
    </r>
    <r>
      <rPr>
        <i/>
        <sz val="11"/>
        <color rgb="FF000000"/>
        <rFont val="Times New Roman"/>
        <family val="1"/>
        <charset val="204"/>
      </rPr>
      <t>(турар жойни ижараси бўйича) харажатлар</t>
    </r>
  </si>
  <si>
    <t>Транспорт харажат­лари</t>
  </si>
  <si>
    <t>Вакиллик харажат­-лари</t>
  </si>
  <si>
    <t>Кўзда тутил­маган харажат­лар</t>
  </si>
  <si>
    <t>Бошқа харажат­лар</t>
  </si>
  <si>
    <t>Вазирлар Маҳкамасининг топшириғи ижросини таъминлаш мақсадида</t>
  </si>
  <si>
    <t>Хитой</t>
  </si>
  <si>
    <t>MAXKAMOV OTABEK MUXTAROVICH</t>
  </si>
  <si>
    <t>Олий таълим муассасаларини ривожлантириш жамғармаси</t>
  </si>
  <si>
    <t>Қатар</t>
  </si>
  <si>
    <t>BUZRUKXONOV SARVARXON MUNAVARXONOVICH</t>
  </si>
  <si>
    <t>Беларус Республикаси</t>
  </si>
  <si>
    <t>DALIYEV SHAXRUX XOJAKBAROVICH</t>
  </si>
  <si>
    <t>Латвия</t>
  </si>
  <si>
    <t>SHARIPOV KONGRATBAY AVEZIMBETOVICH</t>
  </si>
  <si>
    <t>Венгрия</t>
  </si>
  <si>
    <t>Эрон</t>
  </si>
  <si>
    <t>Франция</t>
  </si>
  <si>
    <t>Озарбайжон</t>
  </si>
  <si>
    <t>Германия</t>
  </si>
  <si>
    <t>Ўзбекистон-Хитой касбий таълим форумида қатнашиш</t>
  </si>
  <si>
    <t>Бутунжаҳон таълим форумида қатнашиш учун</t>
  </si>
  <si>
    <t>Британия</t>
  </si>
  <si>
    <t>Уҳан ва Урумчи шаҳарларида бўлиб ўтадиган тадбирларда қатнашиш учун</t>
  </si>
  <si>
    <t>ПА топшириғи</t>
  </si>
  <si>
    <t>Ҳукумат делегацияси ташрифига тайёргарлик кўриш</t>
  </si>
  <si>
    <t>Ҳамкорлик алоқаларини мастаҳкамлаш</t>
  </si>
  <si>
    <t>Полша</t>
  </si>
  <si>
    <t>Чехия</t>
  </si>
  <si>
    <t>Грузия</t>
  </si>
  <si>
    <t>Россия</t>
  </si>
  <si>
    <t>Малайзия</t>
  </si>
  <si>
    <t>Иордания</t>
  </si>
  <si>
    <t>Маълумотлар эълон қилинаётган давр бўйича жами:</t>
  </si>
  <si>
    <t>Ҳисобот йилининг ўтган даври бўйича жами:</t>
  </si>
  <si>
    <t>RADJABOV SARDOR BAXTIYOROVICH</t>
  </si>
  <si>
    <t>Япония</t>
  </si>
  <si>
    <t>2025 йил 1-4 чораги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</si>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</sst>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E3048BB2-550D-478A-9F85-273B48F01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3285-CF93-42D4-9653-1B5C55D33696}">
  <dimension ref="A2:M54"/>
  <sheetViews>
    <sheetView tabSelected="1" topLeftCell="A4" zoomScale="85" zoomScaleNormal="85" zoomScaleSheetLayoutView="85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H6" sqref="H6:M6"/>
    </sheetView>
  </sheetViews>
  <sheetFormatPr defaultRowHeight="15" x14ac:dyDescent="0.25"/>
  <cols>
    <col min="1" max="1" width="6.5703125" style="1" bestFit="1" customWidth="1"/>
    <col min="2" max="2" width="40.28515625" style="1" customWidth="1"/>
    <col min="3" max="4" width="16.7109375" style="1" customWidth="1"/>
    <col min="5" max="5" width="25.140625" style="1" customWidth="1"/>
    <col min="6" max="6" width="27" style="1" customWidth="1"/>
    <col min="7" max="13" width="16.7109375" style="1" customWidth="1"/>
    <col min="14" max="16384" width="9.140625" style="1"/>
  </cols>
  <sheetData>
    <row r="2" spans="1:13" x14ac:dyDescent="0.25">
      <c r="M2" s="1" t="s">
        <v>0</v>
      </c>
    </row>
    <row r="4" spans="1:13" ht="33.75" customHeight="1" x14ac:dyDescent="0.25">
      <c r="A4" s="12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L5" s="14" t="s">
        <v>49</v>
      </c>
      <c r="M5" s="14"/>
    </row>
    <row r="6" spans="1:13" ht="17.25" customHeight="1" x14ac:dyDescent="0.25">
      <c r="A6" s="15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7"/>
      <c r="J6" s="17"/>
      <c r="K6" s="17"/>
      <c r="L6" s="17"/>
      <c r="M6" s="17"/>
    </row>
    <row r="7" spans="1:13" ht="75" x14ac:dyDescent="0.25">
      <c r="A7" s="15"/>
      <c r="B7" s="16"/>
      <c r="C7" s="16"/>
      <c r="D7" s="16"/>
      <c r="E7" s="16"/>
      <c r="F7" s="16"/>
      <c r="G7" s="16"/>
      <c r="H7" s="2" t="s">
        <v>10</v>
      </c>
      <c r="I7" s="2" t="s">
        <v>11</v>
      </c>
      <c r="J7" s="2" t="s">
        <v>12</v>
      </c>
      <c r="K7" s="2" t="s">
        <v>13</v>
      </c>
      <c r="L7" s="2" t="s">
        <v>14</v>
      </c>
      <c r="M7" s="2" t="s">
        <v>15</v>
      </c>
    </row>
    <row r="8" spans="1:13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x14ac:dyDescent="0.25">
      <c r="A9" s="10" t="s">
        <v>48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60" x14ac:dyDescent="0.25">
      <c r="A10" s="4"/>
      <c r="B10" s="4" t="s">
        <v>35</v>
      </c>
      <c r="C10" s="4" t="s">
        <v>47</v>
      </c>
      <c r="D10" s="4">
        <v>4</v>
      </c>
      <c r="E10" s="4" t="s">
        <v>46</v>
      </c>
      <c r="F10" s="4" t="s">
        <v>19</v>
      </c>
      <c r="G10" s="5">
        <f t="shared" ref="G10:G16" si="0">+H10+I10+J10+K10+L10+M10</f>
        <v>67983331.159999996</v>
      </c>
      <c r="H10" s="5">
        <v>5438124.1600000001</v>
      </c>
      <c r="I10" s="5">
        <v>16781374</v>
      </c>
      <c r="J10" s="5">
        <f>26338635+19425198</f>
        <v>45763833</v>
      </c>
      <c r="K10" s="5">
        <v>0</v>
      </c>
      <c r="L10" s="5">
        <v>0</v>
      </c>
      <c r="M10" s="5">
        <v>0</v>
      </c>
    </row>
    <row r="11" spans="1:13" ht="60" x14ac:dyDescent="0.25">
      <c r="A11" s="4"/>
      <c r="B11" s="4" t="s">
        <v>35</v>
      </c>
      <c r="C11" s="4" t="s">
        <v>30</v>
      </c>
      <c r="D11" s="4">
        <v>3</v>
      </c>
      <c r="E11" s="4" t="s">
        <v>46</v>
      </c>
      <c r="F11" s="4" t="s">
        <v>19</v>
      </c>
      <c r="G11" s="5">
        <f t="shared" si="0"/>
        <v>58216655.519999996</v>
      </c>
      <c r="H11" s="5">
        <v>1903991.52</v>
      </c>
      <c r="I11" s="5">
        <v>4736332</v>
      </c>
      <c r="J11" s="5">
        <v>51576332</v>
      </c>
      <c r="K11" s="5">
        <v>0</v>
      </c>
      <c r="L11" s="5">
        <v>0</v>
      </c>
      <c r="M11" s="5">
        <v>0</v>
      </c>
    </row>
    <row r="12" spans="1:13" ht="60" x14ac:dyDescent="0.25">
      <c r="A12" s="4"/>
      <c r="B12" s="4" t="s">
        <v>35</v>
      </c>
      <c r="C12" s="4" t="s">
        <v>47</v>
      </c>
      <c r="D12" s="4">
        <v>5</v>
      </c>
      <c r="E12" s="4" t="s">
        <v>25</v>
      </c>
      <c r="F12" s="4" t="s">
        <v>19</v>
      </c>
      <c r="G12" s="5">
        <f t="shared" si="0"/>
        <v>66641801.519999996</v>
      </c>
      <c r="H12" s="5">
        <v>6065005</v>
      </c>
      <c r="I12" s="5">
        <v>18298654.52</v>
      </c>
      <c r="J12" s="5">
        <v>42278142</v>
      </c>
      <c r="K12" s="5">
        <v>0</v>
      </c>
      <c r="L12" s="5">
        <v>0</v>
      </c>
      <c r="M12" s="5">
        <v>0</v>
      </c>
    </row>
    <row r="13" spans="1:13" ht="60" x14ac:dyDescent="0.25">
      <c r="A13" s="4"/>
      <c r="B13" s="4" t="s">
        <v>16</v>
      </c>
      <c r="C13" s="4" t="s">
        <v>41</v>
      </c>
      <c r="D13" s="4">
        <v>2</v>
      </c>
      <c r="E13" s="4" t="s">
        <v>25</v>
      </c>
      <c r="F13" s="4" t="s">
        <v>19</v>
      </c>
      <c r="G13" s="5">
        <f t="shared" si="0"/>
        <v>13336763</v>
      </c>
      <c r="H13" s="5">
        <v>844012</v>
      </c>
      <c r="I13" s="5">
        <v>0</v>
      </c>
      <c r="J13" s="5">
        <v>12492751</v>
      </c>
      <c r="K13" s="5">
        <v>0</v>
      </c>
      <c r="L13" s="5">
        <v>0</v>
      </c>
      <c r="M13" s="5">
        <v>0</v>
      </c>
    </row>
    <row r="14" spans="1:13" ht="60" x14ac:dyDescent="0.25">
      <c r="A14" s="4"/>
      <c r="B14" s="4" t="s">
        <v>35</v>
      </c>
      <c r="C14" s="4" t="s">
        <v>47</v>
      </c>
      <c r="D14" s="4">
        <v>5</v>
      </c>
      <c r="E14" s="4" t="s">
        <v>25</v>
      </c>
      <c r="F14" s="4" t="s">
        <v>19</v>
      </c>
      <c r="G14" s="5">
        <f t="shared" si="0"/>
        <v>69683114.799999997</v>
      </c>
      <c r="H14" s="5">
        <v>6069335</v>
      </c>
      <c r="I14" s="5">
        <f>2633800+7666384+2917440</f>
        <v>13217624</v>
      </c>
      <c r="J14" s="5">
        <f>43915579+5303876+1176700.8</f>
        <v>50396155.799999997</v>
      </c>
      <c r="K14" s="5">
        <v>0</v>
      </c>
      <c r="L14" s="5">
        <v>0</v>
      </c>
      <c r="M14" s="5">
        <v>0</v>
      </c>
    </row>
    <row r="15" spans="1:13" ht="60" x14ac:dyDescent="0.25">
      <c r="A15" s="4"/>
      <c r="B15" s="4" t="s">
        <v>35</v>
      </c>
      <c r="C15" s="4" t="s">
        <v>17</v>
      </c>
      <c r="D15" s="4">
        <v>4</v>
      </c>
      <c r="E15" s="4" t="s">
        <v>25</v>
      </c>
      <c r="F15" s="4" t="s">
        <v>19</v>
      </c>
      <c r="G15" s="5">
        <f t="shared" si="0"/>
        <v>28967025.84</v>
      </c>
      <c r="H15" s="5">
        <v>2097039.84</v>
      </c>
      <c r="I15" s="5">
        <v>11902312</v>
      </c>
      <c r="J15" s="5">
        <v>14967674</v>
      </c>
      <c r="K15" s="5">
        <v>0</v>
      </c>
      <c r="L15" s="5">
        <v>0</v>
      </c>
      <c r="M15" s="5">
        <v>0</v>
      </c>
    </row>
    <row r="16" spans="1:13" ht="60" x14ac:dyDescent="0.25">
      <c r="A16" s="4"/>
      <c r="B16" s="4" t="s">
        <v>35</v>
      </c>
      <c r="C16" s="4" t="s">
        <v>17</v>
      </c>
      <c r="D16" s="4">
        <v>3</v>
      </c>
      <c r="E16" s="4" t="s">
        <v>46</v>
      </c>
      <c r="F16" s="4" t="s">
        <v>19</v>
      </c>
      <c r="G16" s="5">
        <f t="shared" si="0"/>
        <v>44570705.600000001</v>
      </c>
      <c r="H16" s="5">
        <v>1464616.6</v>
      </c>
      <c r="I16" s="5">
        <v>0</v>
      </c>
      <c r="J16" s="5">
        <f>20538487+22567602</f>
        <v>43106089</v>
      </c>
      <c r="K16" s="5">
        <v>0</v>
      </c>
      <c r="L16" s="5">
        <v>0</v>
      </c>
      <c r="M16" s="5">
        <v>0</v>
      </c>
    </row>
    <row r="17" spans="1:13" ht="60" x14ac:dyDescent="0.25">
      <c r="A17" s="4">
        <v>1</v>
      </c>
      <c r="B17" s="4" t="s">
        <v>16</v>
      </c>
      <c r="C17" s="4" t="s">
        <v>17</v>
      </c>
      <c r="D17" s="4">
        <v>3</v>
      </c>
      <c r="E17" s="4" t="s">
        <v>18</v>
      </c>
      <c r="F17" s="4" t="s">
        <v>19</v>
      </c>
      <c r="G17" s="5">
        <f t="shared" ref="G17:G36" si="1">+H17+I17+J17+K17+L17+M17</f>
        <v>38808515</v>
      </c>
      <c r="H17" s="5">
        <v>1498867</v>
      </c>
      <c r="I17" s="5">
        <v>5719626</v>
      </c>
      <c r="J17" s="5">
        <f>16601533+14988489</f>
        <v>31590022</v>
      </c>
      <c r="K17" s="5">
        <v>0</v>
      </c>
      <c r="L17" s="5">
        <v>0</v>
      </c>
      <c r="M17" s="5">
        <v>0</v>
      </c>
    </row>
    <row r="18" spans="1:13" ht="60" x14ac:dyDescent="0.25">
      <c r="A18" s="4">
        <v>2</v>
      </c>
      <c r="B18" s="4" t="s">
        <v>16</v>
      </c>
      <c r="C18" s="4" t="s">
        <v>20</v>
      </c>
      <c r="D18" s="4">
        <v>2</v>
      </c>
      <c r="E18" s="4" t="s">
        <v>21</v>
      </c>
      <c r="F18" s="4" t="s">
        <v>19</v>
      </c>
      <c r="G18" s="5">
        <f t="shared" si="1"/>
        <v>60246104</v>
      </c>
      <c r="H18" s="5">
        <v>1129264</v>
      </c>
      <c r="I18" s="5">
        <v>0</v>
      </c>
      <c r="J18" s="5">
        <f>21932235+36184605</f>
        <v>58116840</v>
      </c>
      <c r="K18" s="5">
        <v>0</v>
      </c>
      <c r="L18" s="5">
        <v>0</v>
      </c>
      <c r="M18" s="5">
        <v>1000000</v>
      </c>
    </row>
    <row r="19" spans="1:13" ht="60" x14ac:dyDescent="0.25">
      <c r="A19" s="4">
        <v>3</v>
      </c>
      <c r="B19" s="4" t="s">
        <v>16</v>
      </c>
      <c r="C19" s="4" t="s">
        <v>22</v>
      </c>
      <c r="D19" s="4">
        <v>2</v>
      </c>
      <c r="E19" s="4" t="s">
        <v>23</v>
      </c>
      <c r="F19" s="4" t="s">
        <v>19</v>
      </c>
      <c r="G19" s="5">
        <f t="shared" si="1"/>
        <v>717736</v>
      </c>
      <c r="H19" s="5">
        <v>717736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ht="60" x14ac:dyDescent="0.25">
      <c r="A20" s="4">
        <v>4</v>
      </c>
      <c r="B20" s="4" t="s">
        <v>16</v>
      </c>
      <c r="C20" s="4" t="s">
        <v>24</v>
      </c>
      <c r="D20" s="4">
        <v>3</v>
      </c>
      <c r="E20" s="4" t="s">
        <v>25</v>
      </c>
      <c r="F20" s="4" t="s">
        <v>19</v>
      </c>
      <c r="G20" s="5">
        <f t="shared" si="1"/>
        <v>75251479</v>
      </c>
      <c r="H20" s="5">
        <v>1832130</v>
      </c>
      <c r="I20" s="5">
        <v>3606098</v>
      </c>
      <c r="J20" s="5">
        <f>53827916+15985335</f>
        <v>69813251</v>
      </c>
      <c r="K20" s="5">
        <v>0</v>
      </c>
      <c r="L20" s="5">
        <v>0</v>
      </c>
      <c r="M20" s="5">
        <v>0</v>
      </c>
    </row>
    <row r="21" spans="1:13" ht="60" x14ac:dyDescent="0.25">
      <c r="A21" s="4">
        <v>5</v>
      </c>
      <c r="B21" s="4" t="s">
        <v>16</v>
      </c>
      <c r="C21" s="4" t="s">
        <v>26</v>
      </c>
      <c r="D21" s="4">
        <v>3</v>
      </c>
      <c r="E21" s="4" t="s">
        <v>23</v>
      </c>
      <c r="F21" s="4" t="s">
        <v>19</v>
      </c>
      <c r="G21" s="5">
        <f t="shared" si="1"/>
        <v>51620513</v>
      </c>
      <c r="H21" s="5">
        <v>1527100</v>
      </c>
      <c r="I21" s="5">
        <v>9680700</v>
      </c>
      <c r="J21" s="5">
        <v>40412713</v>
      </c>
      <c r="K21" s="5">
        <v>0</v>
      </c>
      <c r="L21" s="5">
        <v>0</v>
      </c>
      <c r="M21" s="5">
        <v>0</v>
      </c>
    </row>
    <row r="22" spans="1:13" ht="60" x14ac:dyDescent="0.25">
      <c r="A22" s="4">
        <v>6</v>
      </c>
      <c r="B22" s="4" t="s">
        <v>16</v>
      </c>
      <c r="C22" s="4" t="s">
        <v>27</v>
      </c>
      <c r="D22" s="4">
        <v>4</v>
      </c>
      <c r="E22" s="4" t="s">
        <v>23</v>
      </c>
      <c r="F22" s="4" t="s">
        <v>19</v>
      </c>
      <c r="G22" s="5">
        <f t="shared" si="1"/>
        <v>19209717</v>
      </c>
      <c r="H22" s="5">
        <v>2087273</v>
      </c>
      <c r="I22" s="5">
        <v>0</v>
      </c>
      <c r="J22" s="5">
        <v>17122444</v>
      </c>
      <c r="K22" s="5">
        <v>0</v>
      </c>
      <c r="L22" s="5">
        <v>0</v>
      </c>
      <c r="M22" s="5">
        <v>0</v>
      </c>
    </row>
    <row r="23" spans="1:13" ht="60" x14ac:dyDescent="0.25">
      <c r="A23" s="4">
        <v>7</v>
      </c>
      <c r="B23" s="4" t="s">
        <v>16</v>
      </c>
      <c r="C23" s="4" t="s">
        <v>28</v>
      </c>
      <c r="D23" s="4">
        <v>4</v>
      </c>
      <c r="E23" s="4" t="s">
        <v>23</v>
      </c>
      <c r="F23" s="4" t="s">
        <v>19</v>
      </c>
      <c r="G23" s="5">
        <f t="shared" si="1"/>
        <v>54379474</v>
      </c>
      <c r="H23" s="5">
        <v>2619771</v>
      </c>
      <c r="I23" s="5">
        <v>12662467</v>
      </c>
      <c r="J23" s="5">
        <v>39097236</v>
      </c>
      <c r="K23" s="5">
        <v>0</v>
      </c>
      <c r="L23" s="5">
        <v>0</v>
      </c>
      <c r="M23" s="5">
        <v>0</v>
      </c>
    </row>
    <row r="24" spans="1:13" ht="60" x14ac:dyDescent="0.25">
      <c r="A24" s="4">
        <v>8</v>
      </c>
      <c r="B24" s="4" t="s">
        <v>16</v>
      </c>
      <c r="C24" s="4" t="s">
        <v>26</v>
      </c>
      <c r="D24" s="4">
        <v>4</v>
      </c>
      <c r="E24" s="4" t="s">
        <v>25</v>
      </c>
      <c r="F24" s="4" t="s">
        <v>19</v>
      </c>
      <c r="G24" s="5">
        <f t="shared" si="1"/>
        <v>18659004</v>
      </c>
      <c r="H24" s="5">
        <f>2088760+609221</f>
        <v>2697981</v>
      </c>
      <c r="I24" s="5">
        <f>13014566+2946457</f>
        <v>15961023</v>
      </c>
      <c r="J24" s="5">
        <v>0</v>
      </c>
      <c r="K24" s="5">
        <v>0</v>
      </c>
      <c r="L24" s="5">
        <v>0</v>
      </c>
      <c r="M24" s="5">
        <v>0</v>
      </c>
    </row>
    <row r="25" spans="1:13" ht="60" x14ac:dyDescent="0.25">
      <c r="A25" s="4">
        <v>9</v>
      </c>
      <c r="B25" s="4" t="s">
        <v>16</v>
      </c>
      <c r="C25" s="4" t="s">
        <v>29</v>
      </c>
      <c r="D25" s="4">
        <v>3</v>
      </c>
      <c r="E25" s="4" t="s">
        <v>25</v>
      </c>
      <c r="F25" s="4" t="s">
        <v>19</v>
      </c>
      <c r="G25" s="5">
        <f t="shared" si="1"/>
        <v>30790647</v>
      </c>
      <c r="H25" s="5">
        <v>1142547</v>
      </c>
      <c r="I25" s="5">
        <v>10554001</v>
      </c>
      <c r="J25" s="5">
        <f>8946960+10147139</f>
        <v>19094099</v>
      </c>
      <c r="K25" s="5">
        <v>0</v>
      </c>
      <c r="L25" s="5">
        <v>0</v>
      </c>
      <c r="M25" s="5">
        <v>0</v>
      </c>
    </row>
    <row r="26" spans="1:13" ht="60" x14ac:dyDescent="0.25">
      <c r="A26" s="4">
        <v>10</v>
      </c>
      <c r="B26" s="4" t="s">
        <v>16</v>
      </c>
      <c r="C26" s="4" t="s">
        <v>30</v>
      </c>
      <c r="D26" s="4">
        <v>3</v>
      </c>
      <c r="E26" s="4" t="s">
        <v>21</v>
      </c>
      <c r="F26" s="4" t="s">
        <v>19</v>
      </c>
      <c r="G26" s="5">
        <f t="shared" si="1"/>
        <v>54135231.060000002</v>
      </c>
      <c r="H26" s="5">
        <v>2029272.06</v>
      </c>
      <c r="I26" s="5">
        <f>5042005+1376375+3409030</f>
        <v>9827410</v>
      </c>
      <c r="J26" s="5">
        <v>40592549</v>
      </c>
      <c r="K26" s="5">
        <v>0</v>
      </c>
      <c r="L26" s="5">
        <v>0</v>
      </c>
      <c r="M26" s="5">
        <v>1686000</v>
      </c>
    </row>
    <row r="27" spans="1:13" ht="60" x14ac:dyDescent="0.25">
      <c r="A27" s="4">
        <v>11</v>
      </c>
      <c r="B27" s="4" t="s">
        <v>31</v>
      </c>
      <c r="C27" s="4" t="s">
        <v>17</v>
      </c>
      <c r="D27" s="4">
        <v>6</v>
      </c>
      <c r="E27" s="4" t="s">
        <v>18</v>
      </c>
      <c r="F27" s="4" t="s">
        <v>19</v>
      </c>
      <c r="G27" s="5">
        <f t="shared" si="1"/>
        <v>25604371.589999996</v>
      </c>
      <c r="H27" s="5">
        <v>3060860.36</v>
      </c>
      <c r="I27" s="5">
        <v>1728553.4</v>
      </c>
      <c r="J27" s="5">
        <v>20814957.829999998</v>
      </c>
      <c r="K27" s="5">
        <v>0</v>
      </c>
      <c r="L27" s="5">
        <v>0</v>
      </c>
      <c r="M27" s="5">
        <v>0</v>
      </c>
    </row>
    <row r="28" spans="1:13" ht="60" x14ac:dyDescent="0.25">
      <c r="A28" s="4">
        <v>12</v>
      </c>
      <c r="B28" s="4" t="s">
        <v>16</v>
      </c>
      <c r="C28" s="4" t="s">
        <v>30</v>
      </c>
      <c r="D28" s="4">
        <v>3</v>
      </c>
      <c r="E28" s="4" t="s">
        <v>21</v>
      </c>
      <c r="F28" s="4" t="s">
        <v>19</v>
      </c>
      <c r="G28" s="5">
        <f t="shared" si="1"/>
        <v>49093226.829999998</v>
      </c>
      <c r="H28" s="5">
        <v>2029272</v>
      </c>
      <c r="I28" s="5">
        <f>1376375.83+3409030</f>
        <v>4785405.83</v>
      </c>
      <c r="J28" s="5">
        <v>40592549</v>
      </c>
      <c r="K28" s="5">
        <v>0</v>
      </c>
      <c r="L28" s="5">
        <v>0</v>
      </c>
      <c r="M28" s="5">
        <v>1686000</v>
      </c>
    </row>
    <row r="29" spans="1:13" ht="60" x14ac:dyDescent="0.25">
      <c r="A29" s="4">
        <v>13</v>
      </c>
      <c r="B29" s="4" t="s">
        <v>32</v>
      </c>
      <c r="C29" s="4" t="s">
        <v>33</v>
      </c>
      <c r="D29" s="4">
        <v>7</v>
      </c>
      <c r="E29" s="4" t="s">
        <v>18</v>
      </c>
      <c r="F29" s="4" t="s">
        <v>19</v>
      </c>
      <c r="G29" s="5">
        <f t="shared" si="1"/>
        <v>71630125.679999992</v>
      </c>
      <c r="H29" s="5">
        <v>4186677.81</v>
      </c>
      <c r="I29" s="5">
        <v>12875551.18</v>
      </c>
      <c r="J29" s="5">
        <f>46699814+317251.36</f>
        <v>47017065.359999999</v>
      </c>
      <c r="K29" s="5">
        <v>0</v>
      </c>
      <c r="L29" s="5">
        <v>0</v>
      </c>
      <c r="M29" s="5">
        <f>3992000+1326214.71+2232616.62</f>
        <v>7550831.3300000001</v>
      </c>
    </row>
    <row r="30" spans="1:13" ht="60" x14ac:dyDescent="0.25">
      <c r="A30" s="4">
        <v>14</v>
      </c>
      <c r="B30" s="4" t="s">
        <v>34</v>
      </c>
      <c r="C30" s="4" t="s">
        <v>17</v>
      </c>
      <c r="D30" s="4">
        <v>5</v>
      </c>
      <c r="E30" s="4" t="s">
        <v>25</v>
      </c>
      <c r="F30" s="4" t="s">
        <v>19</v>
      </c>
      <c r="G30" s="5">
        <f t="shared" si="1"/>
        <v>70106494</v>
      </c>
      <c r="H30" s="5">
        <v>2712591</v>
      </c>
      <c r="I30" s="5">
        <v>2151144</v>
      </c>
      <c r="J30" s="5">
        <f>10652598+54590161</f>
        <v>65242759</v>
      </c>
      <c r="K30" s="5">
        <v>0</v>
      </c>
      <c r="L30" s="5">
        <v>0</v>
      </c>
      <c r="M30" s="5">
        <v>0</v>
      </c>
    </row>
    <row r="31" spans="1:13" ht="60" x14ac:dyDescent="0.25">
      <c r="A31" s="4">
        <v>15</v>
      </c>
      <c r="B31" s="4" t="s">
        <v>35</v>
      </c>
      <c r="C31" s="4" t="s">
        <v>27</v>
      </c>
      <c r="D31" s="4">
        <v>4</v>
      </c>
      <c r="E31" s="4" t="s">
        <v>23</v>
      </c>
      <c r="F31" s="4" t="s">
        <v>19</v>
      </c>
      <c r="G31" s="5">
        <f t="shared" si="1"/>
        <v>32312774.649999999</v>
      </c>
      <c r="H31" s="5">
        <v>2078534.15</v>
      </c>
      <c r="I31" s="5">
        <v>4105427.5</v>
      </c>
      <c r="J31" s="5">
        <v>26128813</v>
      </c>
      <c r="K31" s="5">
        <v>0</v>
      </c>
      <c r="L31" s="5">
        <v>0</v>
      </c>
      <c r="M31" s="5">
        <v>0</v>
      </c>
    </row>
    <row r="32" spans="1:13" ht="60" x14ac:dyDescent="0.25">
      <c r="A32" s="4">
        <v>16</v>
      </c>
      <c r="B32" s="4" t="s">
        <v>36</v>
      </c>
      <c r="C32" s="4" t="s">
        <v>17</v>
      </c>
      <c r="D32" s="4">
        <v>5</v>
      </c>
      <c r="E32" s="4" t="s">
        <v>18</v>
      </c>
      <c r="F32" s="4" t="s">
        <v>19</v>
      </c>
      <c r="G32" s="5">
        <f t="shared" si="1"/>
        <v>23716245.759999998</v>
      </c>
      <c r="H32" s="5">
        <v>2601592.96</v>
      </c>
      <c r="I32" s="5">
        <f>3722796+2091856.8</f>
        <v>5814652.7999999998</v>
      </c>
      <c r="J32" s="5">
        <v>15300000</v>
      </c>
      <c r="K32" s="5">
        <v>0</v>
      </c>
      <c r="L32" s="5">
        <v>0</v>
      </c>
      <c r="M32" s="5">
        <v>0</v>
      </c>
    </row>
    <row r="33" spans="1:13" ht="60" x14ac:dyDescent="0.25">
      <c r="A33" s="4">
        <v>17</v>
      </c>
      <c r="B33" s="4" t="s">
        <v>37</v>
      </c>
      <c r="C33" s="4" t="s">
        <v>26</v>
      </c>
      <c r="D33" s="4">
        <v>4</v>
      </c>
      <c r="E33" s="4" t="s">
        <v>23</v>
      </c>
      <c r="F33" s="4" t="s">
        <v>19</v>
      </c>
      <c r="G33" s="5">
        <f t="shared" si="1"/>
        <v>50054580.039999999</v>
      </c>
      <c r="H33" s="5">
        <v>2031026.04</v>
      </c>
      <c r="I33" s="5">
        <v>0</v>
      </c>
      <c r="J33" s="5">
        <v>48023554</v>
      </c>
      <c r="K33" s="5">
        <v>0</v>
      </c>
      <c r="L33" s="5">
        <v>0</v>
      </c>
      <c r="M33" s="5">
        <v>0</v>
      </c>
    </row>
    <row r="34" spans="1:13" ht="60" x14ac:dyDescent="0.25">
      <c r="A34" s="4">
        <v>18</v>
      </c>
      <c r="B34" s="4" t="s">
        <v>37</v>
      </c>
      <c r="C34" s="4" t="s">
        <v>38</v>
      </c>
      <c r="D34" s="4">
        <v>4</v>
      </c>
      <c r="E34" s="4" t="s">
        <v>21</v>
      </c>
      <c r="F34" s="4" t="s">
        <v>19</v>
      </c>
      <c r="G34" s="5">
        <f t="shared" si="1"/>
        <v>44227188.020899996</v>
      </c>
      <c r="H34" s="5">
        <v>2960534.4125000001</v>
      </c>
      <c r="I34" s="5">
        <v>10708140.6084</v>
      </c>
      <c r="J34" s="5">
        <v>30558513</v>
      </c>
      <c r="K34" s="5">
        <v>0</v>
      </c>
      <c r="L34" s="5">
        <v>0</v>
      </c>
      <c r="M34" s="5">
        <v>0</v>
      </c>
    </row>
    <row r="35" spans="1:13" ht="60" x14ac:dyDescent="0.25">
      <c r="A35" s="4">
        <v>19</v>
      </c>
      <c r="B35" s="4" t="s">
        <v>37</v>
      </c>
      <c r="C35" s="4" t="s">
        <v>27</v>
      </c>
      <c r="D35" s="4">
        <v>4</v>
      </c>
      <c r="E35" s="4" t="s">
        <v>23</v>
      </c>
      <c r="F35" s="4" t="s">
        <v>19</v>
      </c>
      <c r="G35" s="5">
        <f t="shared" si="1"/>
        <v>19209717.23</v>
      </c>
      <c r="H35" s="5">
        <v>2087273.23</v>
      </c>
      <c r="I35" s="5">
        <v>0</v>
      </c>
      <c r="J35" s="5">
        <v>17122444</v>
      </c>
      <c r="K35" s="5">
        <v>0</v>
      </c>
      <c r="L35" s="5">
        <v>0</v>
      </c>
      <c r="M35" s="5">
        <v>0</v>
      </c>
    </row>
    <row r="36" spans="1:13" ht="60" x14ac:dyDescent="0.25">
      <c r="A36" s="4">
        <v>20</v>
      </c>
      <c r="B36" s="4" t="s">
        <v>37</v>
      </c>
      <c r="C36" s="4" t="s">
        <v>39</v>
      </c>
      <c r="D36" s="4">
        <v>3</v>
      </c>
      <c r="E36" s="4" t="s">
        <v>21</v>
      </c>
      <c r="F36" s="4" t="s">
        <v>19</v>
      </c>
      <c r="G36" s="5">
        <f t="shared" si="1"/>
        <v>41788818.532399997</v>
      </c>
      <c r="H36" s="5">
        <v>1697516.7825</v>
      </c>
      <c r="I36" s="5">
        <v>7480179.7499000011</v>
      </c>
      <c r="J36" s="5">
        <v>31981122</v>
      </c>
      <c r="K36" s="5">
        <v>0</v>
      </c>
      <c r="L36" s="5">
        <v>0</v>
      </c>
      <c r="M36" s="5">
        <v>630000</v>
      </c>
    </row>
    <row r="37" spans="1:13" ht="60" x14ac:dyDescent="0.25">
      <c r="A37" s="4">
        <v>21</v>
      </c>
      <c r="B37" s="4" t="s">
        <v>37</v>
      </c>
      <c r="C37" s="4" t="s">
        <v>28</v>
      </c>
      <c r="D37" s="4">
        <v>5</v>
      </c>
      <c r="E37" s="4" t="s">
        <v>25</v>
      </c>
      <c r="F37" s="4" t="s">
        <v>19</v>
      </c>
      <c r="G37" s="5">
        <f>+H37+I37+J37+K37+L37+M37</f>
        <v>95201800</v>
      </c>
      <c r="H37" s="5">
        <v>2790366</v>
      </c>
      <c r="I37" s="5">
        <v>52535894</v>
      </c>
      <c r="J37" s="5">
        <v>39875540</v>
      </c>
      <c r="K37" s="5">
        <v>0</v>
      </c>
      <c r="L37" s="5">
        <v>0</v>
      </c>
      <c r="M37" s="5">
        <v>0</v>
      </c>
    </row>
    <row r="38" spans="1:13" ht="60" x14ac:dyDescent="0.25">
      <c r="A38" s="4">
        <v>22</v>
      </c>
      <c r="B38" s="4" t="s">
        <v>37</v>
      </c>
      <c r="C38" s="4" t="s">
        <v>40</v>
      </c>
      <c r="D38" s="4">
        <v>2</v>
      </c>
      <c r="E38" s="4" t="s">
        <v>23</v>
      </c>
      <c r="F38" s="4" t="s">
        <v>19</v>
      </c>
      <c r="G38" s="5">
        <f t="shared" ref="G38:G42" si="2">+H38+I38+J38+K38+L38+M38</f>
        <v>25107511.509999998</v>
      </c>
      <c r="H38" s="5">
        <v>530675.55000000005</v>
      </c>
      <c r="I38" s="5">
        <v>3892758.96</v>
      </c>
      <c r="J38" s="5">
        <v>20684077</v>
      </c>
      <c r="K38" s="5">
        <v>0</v>
      </c>
      <c r="L38" s="5">
        <v>0</v>
      </c>
      <c r="M38" s="5">
        <v>0</v>
      </c>
    </row>
    <row r="39" spans="1:13" ht="60" x14ac:dyDescent="0.25">
      <c r="A39" s="4">
        <v>23</v>
      </c>
      <c r="B39" s="4" t="s">
        <v>37</v>
      </c>
      <c r="C39" s="4" t="s">
        <v>41</v>
      </c>
      <c r="D39" s="4">
        <v>3</v>
      </c>
      <c r="E39" s="4" t="s">
        <v>23</v>
      </c>
      <c r="F39" s="4" t="s">
        <v>19</v>
      </c>
      <c r="G39" s="5">
        <f t="shared" si="2"/>
        <v>35291333</v>
      </c>
      <c r="H39" s="5">
        <v>1564559</v>
      </c>
      <c r="I39" s="5">
        <v>6276175</v>
      </c>
      <c r="J39" s="5">
        <v>27027783</v>
      </c>
      <c r="K39" s="5">
        <v>0</v>
      </c>
      <c r="L39" s="5">
        <v>0</v>
      </c>
      <c r="M39" s="5">
        <v>422816</v>
      </c>
    </row>
    <row r="40" spans="1:13" ht="60" x14ac:dyDescent="0.25">
      <c r="A40" s="4">
        <v>24</v>
      </c>
      <c r="B40" s="4" t="s">
        <v>37</v>
      </c>
      <c r="C40" s="4" t="s">
        <v>42</v>
      </c>
      <c r="D40" s="4">
        <v>4</v>
      </c>
      <c r="E40" s="4" t="s">
        <v>25</v>
      </c>
      <c r="F40" s="4" t="s">
        <v>19</v>
      </c>
      <c r="G40" s="5">
        <f t="shared" si="2"/>
        <v>36744758.140000001</v>
      </c>
      <c r="H40" s="5">
        <v>1813981.4</v>
      </c>
      <c r="I40" s="5">
        <v>4548082.74</v>
      </c>
      <c r="J40" s="5">
        <v>30382694</v>
      </c>
      <c r="K40" s="5">
        <v>0</v>
      </c>
      <c r="L40" s="5">
        <v>0</v>
      </c>
      <c r="M40" s="5">
        <v>0</v>
      </c>
    </row>
    <row r="41" spans="1:13" ht="60" x14ac:dyDescent="0.25">
      <c r="A41" s="4">
        <v>25</v>
      </c>
      <c r="B41" s="4" t="s">
        <v>37</v>
      </c>
      <c r="C41" s="4" t="s">
        <v>43</v>
      </c>
      <c r="D41" s="4">
        <v>3</v>
      </c>
      <c r="E41" s="4" t="s">
        <v>18</v>
      </c>
      <c r="F41" s="4" t="s">
        <v>19</v>
      </c>
      <c r="G41" s="5">
        <f t="shared" si="2"/>
        <v>27747368.809999999</v>
      </c>
      <c r="H41" s="5">
        <v>1789630.92</v>
      </c>
      <c r="I41" s="5">
        <v>4350915.4400000004</v>
      </c>
      <c r="J41" s="5">
        <v>21606822.449999999</v>
      </c>
      <c r="K41" s="5">
        <v>0</v>
      </c>
      <c r="L41" s="5">
        <v>0</v>
      </c>
      <c r="M41" s="5">
        <v>0</v>
      </c>
    </row>
    <row r="42" spans="1:13" ht="60" x14ac:dyDescent="0.25">
      <c r="A42" s="4">
        <v>26</v>
      </c>
      <c r="B42" s="4" t="s">
        <v>37</v>
      </c>
      <c r="C42" s="4" t="s">
        <v>42</v>
      </c>
      <c r="D42" s="4">
        <v>5</v>
      </c>
      <c r="E42" s="4" t="s">
        <v>18</v>
      </c>
      <c r="F42" s="4" t="s">
        <v>19</v>
      </c>
      <c r="G42" s="5">
        <f t="shared" si="2"/>
        <v>19725588.879999999</v>
      </c>
      <c r="H42" s="5">
        <v>2607246.08</v>
      </c>
      <c r="I42" s="5">
        <v>8194692.7999999998</v>
      </c>
      <c r="J42" s="5">
        <v>8923650</v>
      </c>
      <c r="K42" s="5">
        <v>0</v>
      </c>
      <c r="L42" s="5">
        <v>0</v>
      </c>
      <c r="M42" s="5">
        <v>0</v>
      </c>
    </row>
    <row r="43" spans="1:13" x14ac:dyDescent="0.25">
      <c r="A43" s="11" t="s">
        <v>44</v>
      </c>
      <c r="B43" s="11"/>
      <c r="C43" s="11"/>
      <c r="D43" s="11"/>
      <c r="E43" s="11"/>
      <c r="F43" s="11"/>
      <c r="G43" s="6">
        <f>SUM(G10:G42)</f>
        <v>1420779720.1733</v>
      </c>
      <c r="H43" s="6">
        <f>SUM(H10:H42)</f>
        <v>77706402.875000015</v>
      </c>
      <c r="I43" s="6">
        <f>SUM(I10:I42)</f>
        <v>262395195.52830005</v>
      </c>
      <c r="J43" s="6">
        <f>SUM(J10:J42)</f>
        <v>1067702474.4400001</v>
      </c>
      <c r="K43" s="6">
        <f>SUM(K10:K42)</f>
        <v>0</v>
      </c>
      <c r="L43" s="6">
        <f>SUM(L10:L42)</f>
        <v>0</v>
      </c>
      <c r="M43" s="6">
        <f>SUM(M10:M42)</f>
        <v>12975647.33</v>
      </c>
    </row>
    <row r="44" spans="1:13" x14ac:dyDescent="0.25">
      <c r="A44" s="11" t="s">
        <v>45</v>
      </c>
      <c r="B44" s="11"/>
      <c r="C44" s="11"/>
      <c r="D44" s="11"/>
      <c r="E44" s="11"/>
      <c r="F44" s="11"/>
      <c r="G44" s="6">
        <f>+G43</f>
        <v>1420779720.1733</v>
      </c>
      <c r="H44" s="6">
        <f t="shared" ref="H44:M44" si="3">+H43</f>
        <v>77706402.875000015</v>
      </c>
      <c r="I44" s="6">
        <f t="shared" si="3"/>
        <v>262395195.52830005</v>
      </c>
      <c r="J44" s="6">
        <f t="shared" si="3"/>
        <v>1067702474.4400001</v>
      </c>
      <c r="K44" s="6">
        <f t="shared" si="3"/>
        <v>0</v>
      </c>
      <c r="L44" s="6">
        <f t="shared" si="3"/>
        <v>0</v>
      </c>
      <c r="M44" s="6">
        <f t="shared" si="3"/>
        <v>12975647.33</v>
      </c>
    </row>
    <row r="47" spans="1:13" ht="33" customHeight="1" x14ac:dyDescent="0.25"/>
    <row r="48" spans="1:13" x14ac:dyDescent="0.25">
      <c r="A48" s="7"/>
    </row>
    <row r="49" spans="1:13" ht="50.2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</sheetData>
  <mergeCells count="19">
    <mergeCell ref="A4:M4"/>
    <mergeCell ref="L5:M5"/>
    <mergeCell ref="A6:A7"/>
    <mergeCell ref="B6:B7"/>
    <mergeCell ref="C6:C7"/>
    <mergeCell ref="D6:D7"/>
    <mergeCell ref="E6:E7"/>
    <mergeCell ref="F6:F7"/>
    <mergeCell ref="G6:G7"/>
    <mergeCell ref="H6:M6"/>
    <mergeCell ref="A52:M52"/>
    <mergeCell ref="A53:M53"/>
    <mergeCell ref="A54:M54"/>
    <mergeCell ref="A9:M9"/>
    <mergeCell ref="A43:F43"/>
    <mergeCell ref="A44:F44"/>
    <mergeCell ref="A49:M49"/>
    <mergeCell ref="A50:M50"/>
    <mergeCell ref="A51:M51"/>
  </mergeCells>
  <pageMargins left="0.11811023622047245" right="0.1181102362204724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2025-10-13T14:27:15Z</dcterms:created>
  <dcterms:modified xsi:type="dcterms:W3CDTF">2026-01-22T11:14:12Z</dcterms:modified>
</cp:coreProperties>
</file>