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D диск\Дакументы -АКМАЛ\2025\"/>
    </mc:Choice>
  </mc:AlternateContent>
  <xr:revisionPtr revIDLastSave="0" documentId="13_ncr:1_{41BE4908-4512-4095-90A2-4C92ACDF1DE8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2025-yil" sheetId="1" r:id="rId1"/>
  </sheets>
  <definedNames>
    <definedName name="_xlnm._FilterDatabase" localSheetId="0" hidden="1">'2025-yil'!$A$4:$H$216</definedName>
    <definedName name="Print_Titles" localSheetId="0">'2025-yil'!$3:$3</definedName>
    <definedName name="Z_1B508C43_1770_4189_A328_F63F84B587BF_.wvu.FilterData" localSheetId="0" hidden="1">'2025-yil'!$B$4:$H$216</definedName>
    <definedName name="Z_1B9A18B2_CD91_4A42_A166_8B7ECB132A8F_.wvu.PrintArea" localSheetId="0" hidden="1">'2025-yil'!$A$1:$H$223</definedName>
    <definedName name="Z_21511FD3_567A_4225_B2DD_A9B608D0B12B_.wvu.FilterData" localSheetId="0" hidden="1">'2025-yil'!$B$4:$H$216</definedName>
    <definedName name="Z_31B9B04B_F787_4846_B599_29CA8B5E0ED4_.wvu.FilterData" localSheetId="0" hidden="1">'2025-yil'!$B$4:$H$216</definedName>
    <definedName name="Z_360D12F2_3AF1_4004_A8AB_DEE7A9489703_.wvu.FilterData" localSheetId="0" hidden="1">'2025-yil'!$B$4:$H$216</definedName>
    <definedName name="Z_3668BAC4_D37D_4EA4_9E53_B406C9261D60_.wvu.FilterData" localSheetId="0" hidden="1">'2025-yil'!$B$4:$H$216</definedName>
    <definedName name="Z_3D3D9AA7_0A56_48B4_925A_3212C916F354_.wvu.FilterData" localSheetId="0" hidden="1">'2025-yil'!$B$4:$H$216</definedName>
    <definedName name="Z_42BBBEB7_B0C0_494F_99E3_21FA69E0C300_.wvu.FilterData" localSheetId="0" hidden="1">'2025-yil'!$B$4:$H$216</definedName>
    <definedName name="Z_48BE52D0_43D0_475A_B540_76EDF03D897D_.wvu.FilterData" localSheetId="0" hidden="1">'2025-yil'!$B$4:$H$216</definedName>
    <definedName name="Z_5B8E3C17_6206_42E9_9231_6B9F7AE253BD_.wvu.FilterData" localSheetId="0" hidden="1">'2025-yil'!$B$4:$H$216</definedName>
    <definedName name="Z_695307FA_A9B4_4F58_B813_729A079F3ACC_.wvu.FilterData" localSheetId="0" hidden="1">'2025-yil'!$B$4:$H$216</definedName>
    <definedName name="Z_695307FA_A9B4_4F58_B813_729A079F3ACC_.wvu.PrintArea" localSheetId="0" hidden="1">'2025-yil'!$A$1:$H$217</definedName>
    <definedName name="Z_6B784B06_A9A9_45C2_8BB5_F74634D90502_.wvu.FilterData" localSheetId="0" hidden="1">'2025-yil'!$B$4:$H$216</definedName>
    <definedName name="Z_7982456B_7A93_4BED_A5EA_27A1F19D9829_.wvu.FilterData" localSheetId="0" hidden="1">'2025-yil'!$B$4:$H$216</definedName>
    <definedName name="Z_7982456B_7A93_4BED_A5EA_27A1F19D9829_.wvu.PrintArea" localSheetId="0" hidden="1">'2025-yil'!$A$1:$H$217</definedName>
    <definedName name="Z_9057824E_9C15_43D8_8340_3436154DA15B_.wvu.FilterData" localSheetId="0" hidden="1">'2025-yil'!$B$4:$H$216</definedName>
    <definedName name="Z_97F7EE2A_D570_4423_9B3E_51E6C63D9EAE_.wvu.FilterData" localSheetId="0" hidden="1">'2025-yil'!$B$4:$H$216</definedName>
    <definedName name="Z_97F7EE2A_D570_4423_9B3E_51E6C63D9EAE_.wvu.PrintArea" localSheetId="0" hidden="1">'2025-yil'!$A$1:$H$217</definedName>
    <definedName name="Z_98EDB6F9_6035_4E8C_9909_B6EAA5B1B95D_.wvu.FilterData" localSheetId="0" hidden="1">'2025-yil'!$B$4:$H$216</definedName>
    <definedName name="Z_9CBF20FB_FA52_4781_872B_C5C859A0483C_.wvu.FilterData" localSheetId="0" hidden="1">'2025-yil'!$B$4:$H$216</definedName>
    <definedName name="Z_ACE1ECF7_1990_4A39_8BFA_943F5629CA99_.wvu.FilterData" localSheetId="0" hidden="1">'2025-yil'!$B$4:$H$216</definedName>
    <definedName name="Z_BA75AB02_CEBA_47AC_8786_3E5BF4543CD7_.wvu.FilterData" localSheetId="0" hidden="1">'2025-yil'!$B$4:$H$216</definedName>
    <definedName name="Z_CABD3325_8307_402D_A370_96B23E106788_.wvu.Cols" localSheetId="0" hidden="1">'2025-yil'!#REF!</definedName>
    <definedName name="Z_CABD3325_8307_402D_A370_96B23E106788_.wvu.FilterData" localSheetId="0" hidden="1">'2025-yil'!$B$4:$H$216</definedName>
    <definedName name="Z_CABD3325_8307_402D_A370_96B23E106788_.wvu.PrintArea" localSheetId="0" hidden="1">'2025-yil'!$A$1:$H$217</definedName>
    <definedName name="Z_F3339AA8_C866_42BF_B534_EA515AE530D0_.wvu.FilterData" localSheetId="0" hidden="1">'2025-yil'!$B$4:$H$216</definedName>
    <definedName name="Z_F42DEEC5_7390_4A4C_A817_238E71E75060_.wvu.FilterData" localSheetId="0" hidden="1">'2025-yil'!$B$4:$H$216</definedName>
    <definedName name="Z_FFF540AB_FD98_4B73_9214_7E69E7E3A3CE_.wvu.FilterData" localSheetId="0" hidden="1">'2025-yil'!$B$4:$H$216</definedName>
    <definedName name="_xlnm.Print_Area" localSheetId="0">'2025-yil'!$B$1:$H$217</definedName>
  </definedNames>
  <calcPr calcId="181029"/>
  <customWorkbookViews>
    <customWorkbookView name="Содиқжонов Турсунбой - Личное представление" guid="{97F7EE2A-D570-4423-9B3E-51E6C63D9EAE}" mergeInterval="0" personalView="1" maximized="1" xWindow="-1928" yWindow="-8" windowWidth="1936" windowHeight="1048" activeSheetId="1"/>
    <customWorkbookView name="Халиков Акмал Холбоевич - Личное представление" guid="{7982456B-7A93-4BED-A5EA-27A1F19D9829}" mergeInterval="0" personalView="1" maximized="1" xWindow="-8" yWindow="-8" windowWidth="1936" windowHeight="1048" activeSheetId="1"/>
    <customWorkbookView name="Мамарахимов Ахроржон Халдаро - Личное представление" guid="{48BE52D0-43D0-475A-B540-76EDF03D897D}" mergeInterval="0" personalView="1" maximized="1" xWindow="-8" yWindow="-8" windowWidth="1936" windowHeight="1048" activeSheetId="1"/>
    <customWorkbookView name="Ибрагимов Нозимжон Ғофурович - Личное представление" guid="{695307FA-A9B4-4F58-B813-729A079F3ACC}" mergeInterval="0" personalView="1" maximized="1" xWindow="-8" yWindow="-8" windowWidth="1936" windowHeight="1048" activeSheetId="1"/>
    <customWorkbookView name="Ahmadaliyev Rafiqjon Zarifboy o'g'li - Личное представление" guid="{1B9A18B2-CD91-4A42-A166-8B7ECB132A8F}" mergeInterval="0" personalView="1" maximized="1" xWindow="-8" yWindow="-8" windowWidth="1936" windowHeight="1056" activeSheetId="1"/>
    <customWorkbookView name="Юлдашев Мурадил Абдуллаевич - Личное представление" guid="{CABD3325-8307-402D-A370-96B23E106788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4" i="1" l="1"/>
  <c r="C215" i="1" s="1"/>
  <c r="H212" i="1"/>
  <c r="G212" i="1"/>
  <c r="F212" i="1"/>
  <c r="H207" i="1"/>
  <c r="G207" i="1"/>
  <c r="F207" i="1"/>
  <c r="E215" i="1" l="1"/>
  <c r="E206" i="1" l="1"/>
  <c r="H205" i="1"/>
  <c r="G205" i="1"/>
  <c r="F205" i="1"/>
  <c r="E214" i="1"/>
  <c r="E205" i="1" l="1"/>
  <c r="E208" i="1"/>
  <c r="E173" i="1" l="1"/>
  <c r="E134" i="1"/>
  <c r="E210" i="1" l="1"/>
  <c r="C209" i="1"/>
  <c r="C210" i="1" s="1"/>
  <c r="C211" i="1" s="1"/>
  <c r="E202" i="1"/>
  <c r="E84" i="1" l="1"/>
  <c r="G154" i="1" l="1"/>
  <c r="G167" i="1"/>
  <c r="G163" i="1"/>
  <c r="G109" i="1"/>
  <c r="G111" i="1"/>
  <c r="G168" i="1"/>
  <c r="G105" i="1"/>
  <c r="G106" i="1"/>
  <c r="G107" i="1"/>
  <c r="G148" i="1"/>
  <c r="E103" i="1"/>
  <c r="E120" i="1"/>
  <c r="C103" i="1" l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E195" i="1"/>
  <c r="E194" i="1"/>
  <c r="H193" i="1"/>
  <c r="G193" i="1"/>
  <c r="F193" i="1"/>
  <c r="E181" i="1"/>
  <c r="E183" i="1"/>
  <c r="E182" i="1"/>
  <c r="E180" i="1"/>
  <c r="E186" i="1"/>
  <c r="E185" i="1"/>
  <c r="E184" i="1"/>
  <c r="E189" i="1"/>
  <c r="E188" i="1"/>
  <c r="E187" i="1"/>
  <c r="E192" i="1"/>
  <c r="E191" i="1"/>
  <c r="E190" i="1"/>
  <c r="E179" i="1"/>
  <c r="H178" i="1"/>
  <c r="G178" i="1"/>
  <c r="F178" i="1"/>
  <c r="E193" i="1" l="1"/>
  <c r="E178" i="1"/>
  <c r="B8" i="1"/>
  <c r="B10" i="1" s="1"/>
  <c r="B12" i="1" l="1"/>
  <c r="G196" i="1"/>
  <c r="F196" i="1"/>
  <c r="E198" i="1"/>
  <c r="E199" i="1"/>
  <c r="E197" i="1"/>
  <c r="H11" i="1"/>
  <c r="G11" i="1"/>
  <c r="F11" i="1"/>
  <c r="H15" i="1"/>
  <c r="G15" i="1"/>
  <c r="F15" i="1"/>
  <c r="G79" i="1"/>
  <c r="H64" i="1"/>
  <c r="G64" i="1"/>
  <c r="F64" i="1"/>
  <c r="E74" i="1"/>
  <c r="E73" i="1"/>
  <c r="E72" i="1"/>
  <c r="E71" i="1"/>
  <c r="E70" i="1"/>
  <c r="E69" i="1"/>
  <c r="E68" i="1"/>
  <c r="E66" i="1"/>
  <c r="E213" i="1"/>
  <c r="E212" i="1" s="1"/>
  <c r="H201" i="1"/>
  <c r="G201" i="1"/>
  <c r="F201" i="1"/>
  <c r="H9" i="1"/>
  <c r="G9" i="1"/>
  <c r="F9" i="1"/>
  <c r="H7" i="1"/>
  <c r="G7" i="1"/>
  <c r="F7" i="1"/>
  <c r="E211" i="1"/>
  <c r="E209" i="1"/>
  <c r="H203" i="1"/>
  <c r="G203" i="1"/>
  <c r="F203" i="1"/>
  <c r="E204" i="1"/>
  <c r="E207" i="1" l="1"/>
  <c r="E203" i="1"/>
  <c r="E201" i="1"/>
  <c r="H196" i="1"/>
  <c r="E200" i="1"/>
  <c r="E196" i="1" l="1"/>
  <c r="H5" i="1"/>
  <c r="G5" i="1"/>
  <c r="F5" i="1"/>
  <c r="E6" i="1"/>
  <c r="E177" i="1"/>
  <c r="H176" i="1"/>
  <c r="G176" i="1"/>
  <c r="F176" i="1"/>
  <c r="E175" i="1"/>
  <c r="E174" i="1"/>
  <c r="E172" i="1"/>
  <c r="E171" i="1"/>
  <c r="E176" i="1" l="1"/>
  <c r="E5" i="1"/>
  <c r="H79" i="1"/>
  <c r="F79" i="1"/>
  <c r="E95" i="1"/>
  <c r="E75" i="1" l="1"/>
  <c r="G96" i="1"/>
  <c r="F96" i="1"/>
  <c r="E10" i="1"/>
  <c r="E8" i="1"/>
  <c r="H96" i="1"/>
  <c r="E100" i="1"/>
  <c r="E99" i="1"/>
  <c r="E98" i="1"/>
  <c r="E97" i="1"/>
  <c r="E94" i="1"/>
  <c r="E93" i="1"/>
  <c r="E92" i="1"/>
  <c r="E91" i="1"/>
  <c r="E90" i="1"/>
  <c r="E89" i="1"/>
  <c r="E88" i="1"/>
  <c r="E87" i="1"/>
  <c r="E86" i="1"/>
  <c r="E85" i="1"/>
  <c r="E83" i="1"/>
  <c r="E82" i="1"/>
  <c r="E81" i="1"/>
  <c r="E80" i="1"/>
  <c r="E7" i="1" l="1"/>
  <c r="E9" i="1"/>
  <c r="E79" i="1"/>
  <c r="E96" i="1"/>
  <c r="H76" i="1" l="1"/>
  <c r="G76" i="1"/>
  <c r="F76" i="1"/>
  <c r="E78" i="1"/>
  <c r="E77" i="1"/>
  <c r="E76" i="1" l="1"/>
  <c r="E53" i="1"/>
  <c r="E63" i="1"/>
  <c r="H101" i="1" l="1"/>
  <c r="H216" i="1" s="1"/>
  <c r="G101" i="1"/>
  <c r="G216" i="1" s="1"/>
  <c r="F101" i="1"/>
  <c r="F216" i="1" s="1"/>
  <c r="E14" i="1"/>
  <c r="E13" i="1"/>
  <c r="E12" i="1"/>
  <c r="E67" i="1"/>
  <c r="E65" i="1"/>
  <c r="E62" i="1"/>
  <c r="E61" i="1"/>
  <c r="E60" i="1"/>
  <c r="E59" i="1"/>
  <c r="E58" i="1"/>
  <c r="E57" i="1"/>
  <c r="E56" i="1"/>
  <c r="E55" i="1"/>
  <c r="E54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2" i="1"/>
  <c r="E101" i="1" l="1"/>
  <c r="E64" i="1"/>
  <c r="E11" i="1"/>
  <c r="E15" i="1"/>
  <c r="E216" i="1" l="1"/>
  <c r="B13" i="1"/>
  <c r="B14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l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7" i="1" s="1"/>
  <c r="B78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7" i="1" l="1"/>
  <c r="B98" i="1" s="1"/>
  <c r="B100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l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204" i="1" s="1"/>
</calcChain>
</file>

<file path=xl/sharedStrings.xml><?xml version="1.0" encoding="utf-8"?>
<sst xmlns="http://schemas.openxmlformats.org/spreadsheetml/2006/main" count="294" uniqueCount="223">
  <si>
    <t>Byudjet tashkilotlarining nomlanishi</t>
  </si>
  <si>
    <t>Buxoro davlat universiteti</t>
  </si>
  <si>
    <t>Guliston davlat universiteti</t>
  </si>
  <si>
    <t>Jizzax politexnika instituti</t>
  </si>
  <si>
    <t>Qarshi davlat universiteti</t>
  </si>
  <si>
    <t>Toshkent kimyo-texnologiya instituti Shahrisabz filiali</t>
  </si>
  <si>
    <t>Qoraqalpoq davlat universiteti</t>
  </si>
  <si>
    <t>Nukus davlat pedagogika instituti</t>
  </si>
  <si>
    <t>Namangan davlat universiteti</t>
  </si>
  <si>
    <t>Samarqand davlat universiteti</t>
  </si>
  <si>
    <t>Samarqand iqtisodiyot va servis instituti</t>
  </si>
  <si>
    <t>Toshkent davlat iqtisodiyot universiteti Samarqand filiali</t>
  </si>
  <si>
    <t>Toshkent davlat texnika universiteti</t>
  </si>
  <si>
    <t>Toshkent davlat iqtisodiyot universiteti</t>
  </si>
  <si>
    <t>Termiz davlat universiteti</t>
  </si>
  <si>
    <t>Urganch davlat universiteti</t>
  </si>
  <si>
    <t>Toshkent davlat texnika universiteti Olmaliq filiali</t>
  </si>
  <si>
    <t>Qoraqalpoq davlat universiteti akademik litseyi</t>
  </si>
  <si>
    <t>Nukus davlat pedagogika instituti akademik litseyi</t>
  </si>
  <si>
    <t>Buxoro muxandislik texnologiya instituti akademik litseyi</t>
  </si>
  <si>
    <t>Jizzax politexnika instituti akademik litseyi</t>
  </si>
  <si>
    <t>Jizzax davlat pedagogika instituti akademik litseyi</t>
  </si>
  <si>
    <t>Qarshi muhandislik iqtisodiyot instituti akademik litseyi</t>
  </si>
  <si>
    <t>Qarshi davlat universiteti akademik litseyi</t>
  </si>
  <si>
    <t>Navoiy davlat pedagogika instituti akademik litseyi</t>
  </si>
  <si>
    <t>Namangan davlat universiteti akademik litseyi</t>
  </si>
  <si>
    <t>Namangan muxandislik-qurilish instituti akademik litseyi</t>
  </si>
  <si>
    <t>Namangan muxandislik-texnologiya instituti akademik litseyi</t>
  </si>
  <si>
    <t>Samarqand davlat universiteti akademik litseyi</t>
  </si>
  <si>
    <t>Samarqand davlat chet tillari instituti akademik litseyi</t>
  </si>
  <si>
    <t>Samarqand davlat arxitektura qurilish instituti akademik litseyi</t>
  </si>
  <si>
    <t>Samarqand iqtisodiyot va servis instituti akademik litseyi</t>
  </si>
  <si>
    <t>Guliston davlat universiteti akademik litseyi</t>
  </si>
  <si>
    <t>Termiz davlat universiteti akademik litseyi</t>
  </si>
  <si>
    <t>Chirchiq davlat pedagogika instituti akademik litseyi</t>
  </si>
  <si>
    <t>Urganch davlat universiteti akademik litseyi</t>
  </si>
  <si>
    <t>Toshkent moliya instituti akademik litseyi</t>
  </si>
  <si>
    <t>Toshkent kimyo-texnologiyalari instituti akademik litseyi</t>
  </si>
  <si>
    <t>Toshkent arxitektura qurilish instituti akademik litseyi</t>
  </si>
  <si>
    <t>I.M.Gubkin nomli Rossiya davlat neft va gaz universiteti Toshkent shahridagi filiali akademik litseyi</t>
  </si>
  <si>
    <t>Toshkent davlat sharqshunoslik instituti akademik litseyi</t>
  </si>
  <si>
    <t>Islom Karimov nomidagi Toshkent davlat texnika universiteti akademik litseyi</t>
  </si>
  <si>
    <t>Toshkent davlat iqtisodiyot universiteti akademik litseyi</t>
  </si>
  <si>
    <t>Qoraqalpoq davlat universiteti huzuridagi pedagog kadrlarni qayta tayyorlash va ularning malakasini oshirish mintaqaviy markazi</t>
  </si>
  <si>
    <t>Buxoro davlat universiteti huzuridagi pedagog kadrlarni qayta tayyorlash va ularning malakasini oshirish mintaqaviy markazi</t>
  </si>
  <si>
    <t>Samarqand davlat universiteti huzuridagi pedagog kadrlarni qayta tayyorlash va ularning malakasini oshirish mintaqaviy markazi</t>
  </si>
  <si>
    <t>Fargʼona davlat universiteti huzuridagi pedagog kadrlarni qayta tayyorlash va ularning malakasini oshirish mintaqaviy markazi</t>
  </si>
  <si>
    <t>Oʼzbekiston milliy universiteti huzuridagi pedagog kadrlarni qayta tayyorlash va ularning malakasini oshirish tarmoq (mintaqaviy) markazi</t>
  </si>
  <si>
    <t>Toshkent davlat iqtisodiyot universiteti huzuridagi pedagog kadrlarni qayta tayyorlash va ularning malakasini oshirish tarmoq markazi</t>
  </si>
  <si>
    <t>Toshkent davlat texnika universiteti huzuridagi pedagog kadrlarni qayta tayyorlash va ularning malakasini oshirish tarmoq markazi</t>
  </si>
  <si>
    <t>Toshkent arxitektura qurilish instituti huzuridagi pedagog kadrlarni qayta tayyorlash va ularning malakasini oshirish tarmoq markazi</t>
  </si>
  <si>
    <t>Toshkent toʼqimachilik va yengil sanoat instituti huzuridagi pedagog kadrlarni qayta tayyorlash va ularning malakasini oshirish tarmoq markazi</t>
  </si>
  <si>
    <t>Toshkent kimyo - texnologiya instituti huzuridagi pedagog kadrlarni qayta tayyorlash va ularning malakasini oshirish tarmoq markazi</t>
  </si>
  <si>
    <t>Toshkent davlat oʼzbek tili va adabiyoti universiteti huzuridagi pedagog kadrlarni qayta tayyorlash va ularning malakasini oshirish tarmoq markazi</t>
  </si>
  <si>
    <t>Toshkent irrigatsiya va qishloq xoʼjaligini mexanizatsiyalash muhandislari instituti huzuridagi pedagog kadrlarni qayta tayyorlash va ularning malakasini oshirish tarmoq markazi</t>
  </si>
  <si>
    <t>Andijon iqtisodiyot va qurilish instituti</t>
  </si>
  <si>
    <t>Andijon davlat pedagogika instituti</t>
  </si>
  <si>
    <t>Andijon davlat chet-tillar instituti</t>
  </si>
  <si>
    <t>Buxoro davlat pedagogika instituti</t>
  </si>
  <si>
    <t>Guliston davlat pedagogika instituti</t>
  </si>
  <si>
    <t>Namangan davlat pedagogika instituti</t>
  </si>
  <si>
    <t>Samarqand davlat universitetining Kattaqo‘rg‘on filiali</t>
  </si>
  <si>
    <t>O‘zbekiston-Finlyandiya pedagogika instituti</t>
  </si>
  <si>
    <t>Samarqand davlat universitetining Urgut filiali</t>
  </si>
  <si>
    <t>«Toshkent irrigatsiya va qishloq xo‘jaligini mexanizatsiyalash muhandislari instituti» milliy tadqiqot universiteti</t>
  </si>
  <si>
    <t>Urganch davlat pedagogika instituti</t>
  </si>
  <si>
    <t>Toshkent davlat texnika universiteti Olmaliq filiali huzuridagi akademik litsey</t>
  </si>
  <si>
    <t>Mendeleyev RKTU Toshkent filiali</t>
  </si>
  <si>
    <t>Astraxan davlat universitetining Toshkent viloyatidagi filiali</t>
  </si>
  <si>
    <t>Toshkent shahridagi Belarus-O‘zbekiston qo‘shma tarmoqlararo amaliy kvalifikatsiyalar instituti</t>
  </si>
  <si>
    <t>Afg'on fuqarolarini o‘qitish markazi</t>
  </si>
  <si>
    <t>Andijon davlat universiteti</t>
  </si>
  <si>
    <t>Andijon mashinasozlik instituti</t>
  </si>
  <si>
    <t>Buxoro muxandislik-texnologiya instituti</t>
  </si>
  <si>
    <t>Buxoro tabiiy resurslarni boshqarish instituti</t>
  </si>
  <si>
    <t>Toshkent kimyo texnologiya instituti Yangiyer filiali</t>
  </si>
  <si>
    <t>Jizzax davlat pedagogika universiteti</t>
  </si>
  <si>
    <t>O‘zbekiston milliy universiteti Jizzax filiali</t>
  </si>
  <si>
    <t>Jizzax shahridagi Qozon Federal universiteti filiali</t>
  </si>
  <si>
    <t>Qarshi muxandislik iqtisodiyot instituti</t>
  </si>
  <si>
    <t>Shahrisabz davlat pedagogika instituti</t>
  </si>
  <si>
    <t>Qarshi irrigatsiya va agrotexnologiyalar instituti</t>
  </si>
  <si>
    <t>Namangan muxandislik-texnologiya instituti</t>
  </si>
  <si>
    <t>Samarqand davlat arxitektura-qurilish universiteti</t>
  </si>
  <si>
    <t>O‘zbekiston Milliy universiteti</t>
  </si>
  <si>
    <t>Toshkent to‘qimachilik va yengil sanoat instituti</t>
  </si>
  <si>
    <t>O‘zbekiston davlat jahon tillari universiteti</t>
  </si>
  <si>
    <t>Toshkent arxitektura qurilish universiteti</t>
  </si>
  <si>
    <t>Toshkent kimyo texnologiya instituti</t>
  </si>
  <si>
    <t>Toshkent davlat sharqshunoslik universiteti</t>
  </si>
  <si>
    <t>Toshkent davlat o‘zbek tili va adabiyoti universiteti</t>
  </si>
  <si>
    <t>O‘zbekiston jurnalistika va ommaviy kommunikatsiyalar universiteti</t>
  </si>
  <si>
    <t>Termiz davlat pedagogika instituti</t>
  </si>
  <si>
    <t>Samarqand davlat universitetining Denov tadbirkorlik va pedagogika instituti</t>
  </si>
  <si>
    <t>Farg‘ona davlat universiteti</t>
  </si>
  <si>
    <t>Farg‘ona politexnika instituti</t>
  </si>
  <si>
    <t xml:space="preserve">Qo‘qon davlat pedagogika instituti </t>
  </si>
  <si>
    <t>Toshkent davlat texnika universiteti Qo‘qon filiali</t>
  </si>
  <si>
    <t>M.V.Lomonosov nomidagi MDU Toshkent shahridagi filiali</t>
  </si>
  <si>
    <t>I.M.Gubkin nomidagi RDNGU Toshkent shahri filiali</t>
  </si>
  <si>
    <t>Chirchiq davlat pedagogika universiteti</t>
  </si>
  <si>
    <t>«Milliy texnologik tadqiqotlar universiteti «MISiS»ning Olmaliq shahridagi filiali</t>
  </si>
  <si>
    <t xml:space="preserve">Toshkent shahridagi "MEI" milliy tadqiqot universiteti oliy talim muassasasining filiali </t>
  </si>
  <si>
    <t>Andijon davlat universiteti akademik litseyi</t>
  </si>
  <si>
    <t>Andijon mashinasozlik instituti akademik litseyi</t>
  </si>
  <si>
    <t>Buxoro davlat universiteti Qorako‘l akademik litseyi</t>
  </si>
  <si>
    <t>Toshkent irrigatsiya va qishloq xo‘jaligini mexanizatsiyalash muhandislari instituti Qarshi filiali akademik litseyi</t>
  </si>
  <si>
    <t>Termiz muxandislik texnologiyalar instituti akademik litsey</t>
  </si>
  <si>
    <t>Farg‘ona politexnika instituti akademik litseyi</t>
  </si>
  <si>
    <t>Farg‘ona davlat universiteti akademik litseyi</t>
  </si>
  <si>
    <t>Qo‘qon davlat pedagogika instituti akademik litseyi</t>
  </si>
  <si>
    <t>O‘zbekiston Milliy universiteti S.X. Sirojiddinov nomli akademik litseyi</t>
  </si>
  <si>
    <t>Toshkent davlat o‘zbek tili va adabiyoti universiteti akademik litsey</t>
  </si>
  <si>
    <t>Toshkent to‘qimachilik va yengil sanoat instituti akademik litseyi</t>
  </si>
  <si>
    <t>O‘zbekiston davlat jahon tillari universiteti akademik litseyi</t>
  </si>
  <si>
    <t>Guliston davlat pedagogika institutining akademik litseyi</t>
  </si>
  <si>
    <t>Andijon davlat pedagogika institutining akademik litseyi</t>
  </si>
  <si>
    <t>Namangan davlat pedagogika institutining akademik litseyi</t>
  </si>
  <si>
    <t>O‘zbekiston-Finlandiya pedagogika institutining akademik litseyi</t>
  </si>
  <si>
    <t>Buxoro davlat pedagogika institutining akademik litseyi</t>
  </si>
  <si>
    <t>Urganch davlat pedagogika institutining akademik litseyi</t>
  </si>
  <si>
    <t>Shahrisabz davlat pedagogika institutining akademik litseyi</t>
  </si>
  <si>
    <t xml:space="preserve">O‘zbekiston milliy universiteti huzuridagi biofizika va biokimyo instituti  </t>
  </si>
  <si>
    <t>TDIU huzuridagi "O‘zbekiston iqtisodiyotini rivojlantirishning ilmiy asoslari va muammolari" ITM</t>
  </si>
  <si>
    <t>Samarqand davlat universiteti ilmiy tadqiqot majmuasi</t>
  </si>
  <si>
    <t>Toshkent to‘qimachilik va yengil sanoat instituti qoshidagi «Forma kiyimlarini loyxalash ilmiy laboratoriya»</t>
  </si>
  <si>
    <t>TDTU huzuridagi O‘zbekiston - Yaponiya yoshlari innovatsion markazi</t>
  </si>
  <si>
    <t>Urganch davlat universiteti huzuridagi fizika-matematika va informatika fanlariga ixtisoslashtirilgan maktab</t>
  </si>
  <si>
    <t>Toshkent irrigatsiya va qishloq xo‘jaligini mexanizatsiyalash muhandislari instituti huzuridagi aniq fanlarga ixtisoslashtirilgan maktab</t>
  </si>
  <si>
    <t>Samarqand davlat universiteti huzuridagi aniq fanlarga ixtisoslashtirilgan maktab</t>
  </si>
  <si>
    <t>Oliy atestatsiya komissiyasi</t>
  </si>
  <si>
    <t>Oliy ta’lim tizimi kadrlarini qayta tayyorlash va malakasini oshirish instituti</t>
  </si>
  <si>
    <t>Oliy ta’limni rivojlantirish tadqiqotlari markazi</t>
  </si>
  <si>
    <t>Talaba va o‘quvchilarning ijtimoiy faolligini oshirish markazi</t>
  </si>
  <si>
    <t>Bilim va malakalarni baholash agentligi</t>
  </si>
  <si>
    <t>Innovatsion rivojlanish agentligi</t>
  </si>
  <si>
    <t>I-guruh
Ish haqi va unga tenglashtiruvchi (jumladan, stipendiya to‘lovlari) to‘lovlar miqdori</t>
  </si>
  <si>
    <t>II-guruh
Yagona ijtimoiy soliq va sug'urta</t>
  </si>
  <si>
    <t>Toshkent shahrida «Sankt-Peterburg davlat universiteti» Federal davlat budjeti oliy ta’lim muassasasi filiali</t>
  </si>
  <si>
    <t>Namangan to‘qimachilik sanoati instituti</t>
  </si>
  <si>
    <r>
      <t xml:space="preserve">Toshkent davlat texnika universiteti </t>
    </r>
    <r>
      <rPr>
        <i/>
        <sz val="12"/>
        <rFont val="Times New Roman"/>
        <family val="1"/>
        <charset val="204"/>
      </rPr>
      <t>(xalqaro a'zolik badali)</t>
    </r>
  </si>
  <si>
    <t>Termiz davlat pedagogika institutining akademik litseyi</t>
  </si>
  <si>
    <t>Ilm-fanni moliyalashtirish va innovatsiyalarni qo‘llab-quvvatlash jamg‘armasi</t>
  </si>
  <si>
    <t>Bank-moliya akademiyasi</t>
  </si>
  <si>
    <t>Agentlik tomonidan qayta taqsimlanadigan mablag‘lar</t>
  </si>
  <si>
    <t>Akademik litsey (Vestminister va Turin)</t>
  </si>
  <si>
    <t>Obyektlarni loyihalashtirish, qurish (rekonstruksiya qilish) va jihozlash uchun kapital qo‘yilmalar</t>
  </si>
  <si>
    <t>T/r</t>
  </si>
  <si>
    <t>Toshkent irrigatsiya va qishloq xo‘jaligini mexanizatsiyalash muhandislari institutining "Internatsional Xaus Toshkent" akademik litseyi</t>
  </si>
  <si>
    <t>Oliy taʼlim, fan va innovatsiyalar vazirligi huzuridagi Ilg‘or texlogiyalar markazi</t>
  </si>
  <si>
    <t>IV-guruh
Boshqa xarajatlar</t>
  </si>
  <si>
    <t>"FAN VA TARAQQIYOT davlat unitar korxonasi"</t>
  </si>
  <si>
    <t>Namangan muxandislik-qurilish instituti</t>
  </si>
  <si>
    <t>Innovatsiyalarni joriy qilish va texnologiyalar transferi milliy ofisi</t>
  </si>
  <si>
    <t>TIQXMMI huzuridagi Fundamental va amaliy tadqiqotlar institutini</t>
  </si>
  <si>
    <t xml:space="preserve">O‘zbekiston milliy universiteti huzuridagi Yarimo‘tkazgichlar ilmiy-tadqiqot instituti </t>
  </si>
  <si>
    <t>O‘zbekiston milliy universiteti huzuridagi Nanotexnologiyalarni rivojlantirish markazi</t>
  </si>
  <si>
    <t>O‘zbekiston milliy universiteti noyob ilmiy ob'ekti</t>
  </si>
  <si>
    <t>ming so'mda</t>
  </si>
  <si>
    <r>
      <t xml:space="preserve">Oliy ta’lim, fan va innovatsiyalar vazirligi 
</t>
    </r>
    <r>
      <rPr>
        <i/>
        <sz val="12"/>
        <rFont val="Times New Roman"/>
        <family val="1"/>
        <charset val="204"/>
      </rPr>
      <t>(Davlat xususiy sheriklik asosida talabalar turar joylari qurish uchun subsidiyalar)</t>
    </r>
  </si>
  <si>
    <r>
      <t xml:space="preserve">Oliy ta’lim, fan va innovatsiyalar vazirligi
</t>
    </r>
    <r>
      <rPr>
        <i/>
        <sz val="12"/>
        <rFont val="Times New Roman"/>
        <family val="1"/>
        <charset val="204"/>
      </rPr>
      <t>(Davlat xususiy sheriklik asosida qurilgan talabalar turar joylarida istiqomat qilayotgan talabalar uchun tadbirkorlarga to‘lanadigan subsidiyalar)</t>
    </r>
  </si>
  <si>
    <t>Tashkilot soni</t>
  </si>
  <si>
    <t>7014-301-254 - Innovatsion rivojlanish agentligi</t>
  </si>
  <si>
    <t>Boshqa moliya organlari tomonidan taqsimlanadigan mablag‘lar</t>
  </si>
  <si>
    <t>7092-500-350 - OTMlar qoshidagi akademik litseylar</t>
  </si>
  <si>
    <t>7096-200-350 - Qayta tayyorlash va malaka oshirish markazlari</t>
  </si>
  <si>
    <t>7096-300-045 - Bilim va malakalarni baholash agentligi</t>
  </si>
  <si>
    <t>7092-100-350 - Oliy taʼlim muassasalar xuzuridagi Ixtisoslashtirilgan maktablar</t>
  </si>
  <si>
    <t>7097-100-350 - Oliy ta’lim muassasalarining ilmiy-tadqiqot institut, markazlari va Noyob ilmiy obektlar</t>
  </si>
  <si>
    <t>7094-100-350 - Oliy taʼlim muassasalari</t>
  </si>
  <si>
    <t>7018-505-254 - Ilm-fanni moliyalashtirish va innovatsiyalarni qo‘llab-quvvatlash jamg‘armasi</t>
  </si>
  <si>
    <t>7012-103-350 - Oliy taʼlim muassasalari (xalqaro a'zolik badali)</t>
  </si>
  <si>
    <t>Andijon davlat texnika universiteti</t>
  </si>
  <si>
    <t>Qarshi davlat texnika universiteti</t>
  </si>
  <si>
    <t>Surxondaryo transport va qurilish texnologiyalari texnikumi</t>
  </si>
  <si>
    <t>Samarqand davlat chet tillar instituti</t>
  </si>
  <si>
    <r>
      <t xml:space="preserve">Oliy ta’lim, fan va innovatsiyalar vazirligi
</t>
    </r>
    <r>
      <rPr>
        <i/>
        <sz val="12"/>
        <rFont val="Times New Roman"/>
        <family val="1"/>
        <charset val="204"/>
      </rPr>
      <t>(O‘zbekiston Respublikasi Prezidentining 2022-yil 7-martdagi PF-87-son Farmoniga asosan - Davlat oliy ta’lim muassasalarining magistratura bosqichiga to‘lov-kontrakt asosida qabul qilingan va ta’lim olayotgan xotin-qizlarning to‘lov-kontrakt summasini O‘zbekiston Respublikasi Davlat budjeti mablag‘lari hisobidan qoplab berish uchun)</t>
    </r>
  </si>
  <si>
    <t>O‘zbekiston davlat jahon tillari universiteti huzuridagi pedagog kadrlarni qayta tayyorlash va malaka oshirish markazi</t>
  </si>
  <si>
    <t>Surxondaryo transport va qurilish texnologiyalari texnikumi (Markaz)</t>
  </si>
  <si>
    <t xml:space="preserve">Navbahor tuman 2-son politexnikumi   </t>
  </si>
  <si>
    <t>Sirdaryo tuman politexnikumi</t>
  </si>
  <si>
    <t xml:space="preserve">Nukus shahar 1-son politexnikumi                </t>
  </si>
  <si>
    <t>Asaka transport va mashinasozlik texnikumi</t>
  </si>
  <si>
    <t xml:space="preserve">Buxoro shahar politexnikumi </t>
  </si>
  <si>
    <t xml:space="preserve">Jizzax shahar 1-son politexnikumi                       </t>
  </si>
  <si>
    <t xml:space="preserve">G‘uzor tuman 3-son politexnikumi                          </t>
  </si>
  <si>
    <t xml:space="preserve">Uychi tuman 1-son politexnikumi                              </t>
  </si>
  <si>
    <t xml:space="preserve">Samarqand shahar 1-son politexnikumi                   </t>
  </si>
  <si>
    <t xml:space="preserve">Chirchiq shahar politexnikumi  </t>
  </si>
  <si>
    <t>Farg‘ona sanoat va xizmat ko‘rsatish texnikumi</t>
  </si>
  <si>
    <t xml:space="preserve">Urganch shahar 2-son politexnikumi                          </t>
  </si>
  <si>
    <t xml:space="preserve">Chilonzor tuman 1-son politexnikumi                       </t>
  </si>
  <si>
    <t xml:space="preserve">Jizzax shahar 1-son politexnikumi (Markaz)                  </t>
  </si>
  <si>
    <r>
      <t xml:space="preserve">Oliy ta’lim, fan va innovatsiyalar vazirligi 
</t>
    </r>
    <r>
      <rPr>
        <i/>
        <sz val="12"/>
        <rFont val="Times New Roman"/>
        <family val="1"/>
        <charset val="204"/>
      </rPr>
      <t>(O‘zbekiston Respublikasi Prezidentining 2018-yil 30 noyabrdagi PQ-4041-son qaroriga asosan Toshkent shahridagi Adju universiteti uchun; 
O‘zbekiston Respublikasi Prezidentining 2021-yil 22 iyundagi PQ-5157-son qarori va O‘zbekiston Respublikasi Prezidentining 2022-yil 15 iyundagi PQ-279-son qaroriga asosan xorijiy oliy ta’lim tashkilotlari va ularning filiallari hamda nodavlat oliy ta’lim tashkilotlariga davlat buyurtmasi asosida kadrlar tayyorlash uchun)</t>
    </r>
  </si>
  <si>
    <t>Termiz davlat muhandislik va agrotexnologiyalar universiteti</t>
  </si>
  <si>
    <t>Худуд</t>
  </si>
  <si>
    <t>г.Ташкент</t>
  </si>
  <si>
    <t>Kasbiy ta’limni rivojlantirish instituti</t>
  </si>
  <si>
    <t>Oliy va Kasbiy ta’lim muassasalari moddiy-texnik bazasini mustahkamlash markazi</t>
  </si>
  <si>
    <t>7092-902-904 Kasbiy ta'lim muassasalari</t>
  </si>
  <si>
    <t>7092-902-904 Kasbiy ta'lim muassasalari qurilish markazlari</t>
  </si>
  <si>
    <t>Kasbiy talimni rivojlantirish instituti (markazlashgan mablag)
(Kasbiy ta'lim - Diplom va adabiyotlar)</t>
  </si>
  <si>
    <t>7098-100-350 - Oliy ta'lim, fan va innovatsiyalar vazirligi markaziy apparati</t>
  </si>
  <si>
    <t>Oliy ta'lim, fan va innovatsiyalar vazirligi markaziy apparati</t>
  </si>
  <si>
    <t>7015-100-350 - Oliy ta'lim, fan va innovatsiyalar vazirligining markazlari</t>
  </si>
  <si>
    <t>7096-300-350 - Oliy taʼlim, fan innovatsiyalar vazirligi huzuridagi yordamchi markazlar</t>
  </si>
  <si>
    <t>Oliy taʼlim, fan va innovatsiyalar vazirligining markazlashgan mablag'lari (xitoy)</t>
  </si>
  <si>
    <t>7092-901-350 - Oliy ta'lim, fan va innovatsiyalar vazirligining markazlashgan mablag'lari (Kasbiy ta'lim)</t>
  </si>
  <si>
    <t>Oliy ta'lim, fan va innovatsiyalar vazirligining markazlashgan mablag'lari 
(Kasbiy ta'lim - Barkamol avlod)</t>
  </si>
  <si>
    <t>Oliy ta'lim, fan va innovatsiyalar vazirligining markazlashgan mablag'lari 
(Kasbiy ta'lim - subsidiya (5 mlrd))</t>
  </si>
  <si>
    <t>Oliy ta'lim, fan va innovatsiyalar vazirligining markazlashgan mablag'lari 
(Person)</t>
  </si>
  <si>
    <t>7018-507-350 - Oliy ta'lim, fan va innovatsiyalar vazirligining markazlashgan mablag'lari (Kasbiy ta'lim fondi)</t>
  </si>
  <si>
    <t>Oliy ta'lim, fan va innovatsiyalar vazirligining markazlashgan mablag'lari 
(Kasbiy ta'lim fondi)</t>
  </si>
  <si>
    <t>Oliy taʼlim, fan innovatsiyalar vazirligi bo‘yicha hammasi</t>
  </si>
  <si>
    <t>Navoiy davlat universiteti</t>
  </si>
  <si>
    <t>Is’hoqxon Ibrat nomidagi NamDCHTIga (akademik litseylardan 7092999350)</t>
  </si>
  <si>
    <t>7096-526-350 - Obyektlarni loyihalashtirish, qurish (rekonstruksiya qilish) va jihozlash uchun kapital qo‘yilmalar</t>
  </si>
  <si>
    <t>Taqsimlanmagan mablag‘lar</t>
  </si>
  <si>
    <t>7012-999-350 - Xalqaro a'zolik badali qoldiq mablag' (12 450,0)</t>
  </si>
  <si>
    <t>7096-999-045 - Bilim va malakalarni baholash agentligi indeksatsiyasi (1 594 939,7)</t>
  </si>
  <si>
    <t>7094-999-350 - Oliy ta'lim muassasalari markazlashgan mablag'lari (2 179 809,7)</t>
  </si>
  <si>
    <t>2025-yil uchun O‘zbekiston Respublikasi Oliy ta'lim, fan va innovasiyalar vazirligiga byudjetdan ajratilgan mablag‘larning chegaralangan miqdorining o‘z tasarrufidagi budjet tashkilotlari kesimida taqsimoti to‘g‘risida ma'lumot</t>
  </si>
  <si>
    <t>Jami xarajatlar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</si>
</sst>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_ ;[Red]\-#,##0.0\ "/>
    <numFmt numFmtId="166" formatCode="#,##0.000_ ;[Red]\-#,##0.000\ "/>
    <numFmt numFmtId="167" formatCode="#,##0_ ;[Red]\-#,##0\ "/>
    <numFmt numFmtId="169" formatCode="_-* #,##0.00000\ _₽_-;\-* #,##0.00000\ _₽_-;_-* &quot;-&quot;??\ _₽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7E1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6" fillId="0" borderId="0" xfId="0" applyFont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horizontal="center" vertical="center"/>
    </xf>
    <xf numFmtId="0" fontId="6" fillId="0" borderId="2" xfId="0" applyFont="1" applyBorder="1"/>
    <xf numFmtId="0" fontId="7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7" fillId="4" borderId="2" xfId="0" applyNumberFormat="1" applyFont="1" applyFill="1" applyBorder="1" applyAlignment="1">
      <alignment horizontal="center" vertical="center" wrapText="1"/>
    </xf>
    <xf numFmtId="165" fontId="6" fillId="0" borderId="2" xfId="2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7" fillId="4" borderId="2" xfId="2" applyNumberFormat="1" applyFont="1" applyFill="1" applyBorder="1" applyAlignment="1">
      <alignment horizontal="center" vertical="center"/>
    </xf>
    <xf numFmtId="165" fontId="6" fillId="0" borderId="2" xfId="2" applyNumberFormat="1" applyFont="1" applyBorder="1" applyAlignment="1">
      <alignment horizontal="center" vertical="center"/>
    </xf>
    <xf numFmtId="165" fontId="7" fillId="4" borderId="2" xfId="2" applyNumberFormat="1" applyFont="1" applyFill="1" applyBorder="1" applyAlignment="1">
      <alignment horizontal="center" vertical="center" wrapText="1"/>
    </xf>
    <xf numFmtId="165" fontId="6" fillId="3" borderId="2" xfId="2" applyNumberFormat="1" applyFont="1" applyFill="1" applyBorder="1" applyAlignment="1">
      <alignment horizontal="center" vertical="center" wrapText="1"/>
    </xf>
    <xf numFmtId="3" fontId="3" fillId="3" borderId="2" xfId="2" applyNumberFormat="1" applyFont="1" applyFill="1" applyBorder="1" applyAlignment="1" applyProtection="1">
      <alignment horizontal="center" vertical="center" wrapText="1"/>
    </xf>
    <xf numFmtId="165" fontId="3" fillId="3" borderId="2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4" borderId="3" xfId="0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 shrinkToFit="1"/>
    </xf>
    <xf numFmtId="165" fontId="7" fillId="0" borderId="1" xfId="2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65" fontId="12" fillId="0" borderId="2" xfId="2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textRotation="90" wrapText="1" shrinkToFi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165" fontId="3" fillId="0" borderId="2" xfId="2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wrapText="1"/>
    </xf>
    <xf numFmtId="165" fontId="14" fillId="0" borderId="2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6" fontId="7" fillId="4" borderId="2" xfId="2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center" vertical="center"/>
    </xf>
    <xf numFmtId="169" fontId="15" fillId="0" borderId="0" xfId="2" applyNumberFormat="1" applyFont="1"/>
    <xf numFmtId="165" fontId="7" fillId="0" borderId="2" xfId="2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7" fillId="0" borderId="1" xfId="2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 shrinkToFit="1"/>
    </xf>
    <xf numFmtId="0" fontId="4" fillId="4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4" borderId="2" xfId="0" applyFont="1" applyFill="1" applyBorder="1" applyAlignment="1">
      <alignment horizontal="center" vertical="center" wrapText="1" shrinkToFit="1"/>
    </xf>
    <xf numFmtId="0" fontId="6" fillId="4" borderId="2" xfId="0" applyFont="1" applyFill="1" applyBorder="1" applyAlignment="1">
      <alignment horizontal="center" vertical="center" wrapText="1" shrinkToFit="1"/>
    </xf>
    <xf numFmtId="0" fontId="7" fillId="4" borderId="8" xfId="0" applyFont="1" applyFill="1" applyBorder="1" applyAlignment="1">
      <alignment horizontal="center" vertical="center" wrapText="1" shrinkToFit="1"/>
    </xf>
    <xf numFmtId="0" fontId="7" fillId="4" borderId="9" xfId="0" applyFont="1" applyFill="1" applyBorder="1" applyAlignment="1">
      <alignment horizontal="center" vertical="center" wrapText="1" shrinkToFit="1"/>
    </xf>
    <xf numFmtId="0" fontId="7" fillId="4" borderId="9" xfId="0" applyFont="1" applyFill="1" applyBorder="1" applyAlignment="1">
      <alignment horizontal="center" vertical="center"/>
    </xf>
    <xf numFmtId="165" fontId="7" fillId="4" borderId="9" xfId="0" applyNumberFormat="1" applyFont="1" applyFill="1" applyBorder="1" applyAlignment="1">
      <alignment horizontal="center" vertical="center" wrapText="1"/>
    </xf>
    <xf numFmtId="167" fontId="13" fillId="0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wrapText="1"/>
    </xf>
    <xf numFmtId="165" fontId="6" fillId="0" borderId="6" xfId="2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6" fillId="0" borderId="10" xfId="0" applyFont="1" applyBorder="1"/>
    <xf numFmtId="0" fontId="6" fillId="0" borderId="11" xfId="0" applyFont="1" applyBorder="1"/>
    <xf numFmtId="0" fontId="6" fillId="0" borderId="0" xfId="0" applyFont="1" applyBorder="1"/>
    <xf numFmtId="0" fontId="8" fillId="0" borderId="0" xfId="0" applyFont="1" applyBorder="1"/>
    <xf numFmtId="0" fontId="7" fillId="0" borderId="0" xfId="0" applyFont="1" applyBorder="1"/>
    <xf numFmtId="0" fontId="0" fillId="0" borderId="0" xfId="0" applyBorder="1"/>
    <xf numFmtId="0" fontId="10" fillId="0" borderId="0" xfId="0" applyFont="1" applyBorder="1"/>
    <xf numFmtId="0" fontId="10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3" xr:uid="{00000000-0005-0000-0000-000002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H234"/>
  <sheetViews>
    <sheetView tabSelected="1" view="pageBreakPreview" zoomScale="90" zoomScaleNormal="90" zoomScaleSheetLayoutView="90" workbookViewId="0">
      <pane xSplit="4" ySplit="4" topLeftCell="E5" activePane="bottomRight" state="frozen"/>
      <selection pane="topRight" activeCell="F1" sqref="F1"/>
      <selection pane="bottomLeft" activeCell="A5" sqref="A5"/>
      <selection pane="bottomRight" activeCell="D23" sqref="D23"/>
    </sheetView>
  </sheetViews>
  <sheetFormatPr defaultRowHeight="15.75" x14ac:dyDescent="0.25"/>
  <cols>
    <col min="1" max="1" width="18.28515625" style="1" hidden="1" customWidth="1"/>
    <col min="2" max="3" width="5.7109375" style="26" customWidth="1"/>
    <col min="4" max="4" width="82.7109375" style="1" customWidth="1"/>
    <col min="5" max="5" width="20.7109375" style="11" customWidth="1"/>
    <col min="6" max="6" width="20.140625" style="9" customWidth="1"/>
    <col min="7" max="7" width="18.85546875" style="9" customWidth="1"/>
    <col min="8" max="8" width="20" style="9" customWidth="1"/>
    <col min="9" max="16384" width="9.140625" style="76"/>
  </cols>
  <sheetData>
    <row r="1" spans="1:8" ht="19.5" customHeight="1" x14ac:dyDescent="0.25">
      <c r="B1" s="81" t="s">
        <v>221</v>
      </c>
      <c r="C1" s="81"/>
      <c r="D1" s="81"/>
      <c r="E1" s="81"/>
      <c r="F1" s="81"/>
      <c r="G1" s="81"/>
      <c r="H1" s="81"/>
    </row>
    <row r="2" spans="1:8" ht="19.5" customHeight="1" x14ac:dyDescent="0.25">
      <c r="B2" s="81"/>
      <c r="C2" s="81"/>
      <c r="D2" s="81"/>
      <c r="E2" s="81"/>
      <c r="F2" s="81"/>
      <c r="G2" s="81"/>
      <c r="H2" s="81"/>
    </row>
    <row r="3" spans="1:8" s="77" customFormat="1" ht="16.5" thickBot="1" x14ac:dyDescent="0.3">
      <c r="A3" s="8"/>
      <c r="B3" s="27"/>
      <c r="C3" s="27"/>
      <c r="D3" s="8"/>
      <c r="E3" s="16"/>
      <c r="F3" s="15"/>
      <c r="G3" s="15"/>
      <c r="H3" s="15" t="s">
        <v>158</v>
      </c>
    </row>
    <row r="4" spans="1:8" ht="111" thickBot="1" x14ac:dyDescent="0.3">
      <c r="A4" s="1" t="s">
        <v>195</v>
      </c>
      <c r="B4" s="39" t="s">
        <v>161</v>
      </c>
      <c r="C4" s="28" t="s">
        <v>147</v>
      </c>
      <c r="D4" s="7" t="s">
        <v>0</v>
      </c>
      <c r="E4" s="7" t="s">
        <v>222</v>
      </c>
      <c r="F4" s="7" t="s">
        <v>136</v>
      </c>
      <c r="G4" s="7" t="s">
        <v>137</v>
      </c>
      <c r="H4" s="7" t="s">
        <v>150</v>
      </c>
    </row>
    <row r="5" spans="1:8" s="78" customFormat="1" x14ac:dyDescent="0.25">
      <c r="A5" s="11"/>
      <c r="B5" s="64"/>
      <c r="C5" s="65"/>
      <c r="D5" s="66" t="s">
        <v>202</v>
      </c>
      <c r="E5" s="67">
        <f t="shared" ref="E5:H5" si="0">+E6</f>
        <v>15196194</v>
      </c>
      <c r="F5" s="67">
        <f t="shared" si="0"/>
        <v>9925415</v>
      </c>
      <c r="G5" s="67">
        <f t="shared" si="0"/>
        <v>2462207</v>
      </c>
      <c r="H5" s="67">
        <f t="shared" si="0"/>
        <v>2808572</v>
      </c>
    </row>
    <row r="6" spans="1:8" x14ac:dyDescent="0.25">
      <c r="A6" s="53" t="s">
        <v>196</v>
      </c>
      <c r="B6" s="32">
        <v>1</v>
      </c>
      <c r="C6" s="44">
        <v>1</v>
      </c>
      <c r="D6" s="2" t="s">
        <v>203</v>
      </c>
      <c r="E6" s="57">
        <f t="shared" ref="E6" si="1">+F6+G6+H6</f>
        <v>15196194</v>
      </c>
      <c r="F6" s="19">
        <v>9925415</v>
      </c>
      <c r="G6" s="19">
        <v>2462207</v>
      </c>
      <c r="H6" s="19">
        <v>2808572</v>
      </c>
    </row>
    <row r="7" spans="1:8" ht="15.75" customHeight="1" x14ac:dyDescent="0.25">
      <c r="B7" s="31"/>
      <c r="C7" s="60"/>
      <c r="D7" s="14" t="s">
        <v>166</v>
      </c>
      <c r="E7" s="17">
        <f t="shared" ref="E7:H7" si="2">+E8</f>
        <v>15449401</v>
      </c>
      <c r="F7" s="17">
        <f t="shared" si="2"/>
        <v>6227601</v>
      </c>
      <c r="G7" s="17">
        <f t="shared" si="2"/>
        <v>1547273</v>
      </c>
      <c r="H7" s="17">
        <f t="shared" si="2"/>
        <v>7674527</v>
      </c>
    </row>
    <row r="8" spans="1:8" x14ac:dyDescent="0.25">
      <c r="A8" s="1" t="s">
        <v>196</v>
      </c>
      <c r="B8" s="30">
        <f>+B6+1</f>
        <v>2</v>
      </c>
      <c r="C8" s="61">
        <v>1</v>
      </c>
      <c r="D8" s="4" t="s">
        <v>134</v>
      </c>
      <c r="E8" s="56">
        <f>+F8+G8+H8</f>
        <v>15449401</v>
      </c>
      <c r="F8" s="18">
        <v>6227601</v>
      </c>
      <c r="G8" s="18">
        <v>1547273</v>
      </c>
      <c r="H8" s="18">
        <v>7674527</v>
      </c>
    </row>
    <row r="9" spans="1:8" ht="15.75" customHeight="1" x14ac:dyDescent="0.25">
      <c r="B9" s="31"/>
      <c r="C9" s="60"/>
      <c r="D9" s="14" t="s">
        <v>162</v>
      </c>
      <c r="E9" s="17">
        <f t="shared" ref="E9:H9" si="3">+E10</f>
        <v>8442321</v>
      </c>
      <c r="F9" s="17">
        <f t="shared" si="3"/>
        <v>3829204</v>
      </c>
      <c r="G9" s="17">
        <f t="shared" si="3"/>
        <v>947728</v>
      </c>
      <c r="H9" s="17">
        <f t="shared" si="3"/>
        <v>3665389</v>
      </c>
    </row>
    <row r="10" spans="1:8" x14ac:dyDescent="0.25">
      <c r="A10" s="1" t="s">
        <v>196</v>
      </c>
      <c r="B10" s="30">
        <f>+B8+1</f>
        <v>3</v>
      </c>
      <c r="C10" s="61">
        <v>1</v>
      </c>
      <c r="D10" s="4" t="s">
        <v>135</v>
      </c>
      <c r="E10" s="56">
        <f>+F10+G10+H10</f>
        <v>8442321</v>
      </c>
      <c r="F10" s="18">
        <v>3829204</v>
      </c>
      <c r="G10" s="18">
        <v>947728</v>
      </c>
      <c r="H10" s="18">
        <v>3665389</v>
      </c>
    </row>
    <row r="11" spans="1:8" x14ac:dyDescent="0.25">
      <c r="B11" s="33"/>
      <c r="C11" s="62"/>
      <c r="D11" s="14" t="s">
        <v>167</v>
      </c>
      <c r="E11" s="22">
        <f t="shared" ref="E11:H11" si="4">SUM(E12:E14)</f>
        <v>11371946</v>
      </c>
      <c r="F11" s="22">
        <f t="shared" si="4"/>
        <v>8008538</v>
      </c>
      <c r="G11" s="22">
        <f t="shared" si="4"/>
        <v>1986686</v>
      </c>
      <c r="H11" s="22">
        <f t="shared" si="4"/>
        <v>1376722</v>
      </c>
    </row>
    <row r="12" spans="1:8" ht="31.5" x14ac:dyDescent="0.25">
      <c r="B12" s="30">
        <f>+B10+1</f>
        <v>4</v>
      </c>
      <c r="C12" s="61">
        <v>1</v>
      </c>
      <c r="D12" s="6" t="s">
        <v>127</v>
      </c>
      <c r="E12" s="56">
        <f>+F12+G12+H12</f>
        <v>4083416</v>
      </c>
      <c r="F12" s="18">
        <v>3078395</v>
      </c>
      <c r="G12" s="18">
        <v>763661</v>
      </c>
      <c r="H12" s="18">
        <v>241360</v>
      </c>
    </row>
    <row r="13" spans="1:8" ht="31.5" x14ac:dyDescent="0.25">
      <c r="A13" s="1" t="s">
        <v>196</v>
      </c>
      <c r="B13" s="30">
        <f>+B12+1</f>
        <v>5</v>
      </c>
      <c r="C13" s="61">
        <v>2</v>
      </c>
      <c r="D13" s="6" t="s">
        <v>128</v>
      </c>
      <c r="E13" s="56">
        <f>+F13+G13+H13</f>
        <v>4163769</v>
      </c>
      <c r="F13" s="18">
        <v>3038604</v>
      </c>
      <c r="G13" s="18">
        <v>753789</v>
      </c>
      <c r="H13" s="18">
        <v>371376</v>
      </c>
    </row>
    <row r="14" spans="1:8" x14ac:dyDescent="0.25">
      <c r="B14" s="30">
        <f>+B13+1</f>
        <v>6</v>
      </c>
      <c r="C14" s="61">
        <v>3</v>
      </c>
      <c r="D14" s="6" t="s">
        <v>129</v>
      </c>
      <c r="E14" s="56">
        <f>+F14+G14+H14</f>
        <v>3124761</v>
      </c>
      <c r="F14" s="18">
        <v>1891539</v>
      </c>
      <c r="G14" s="18">
        <v>469236</v>
      </c>
      <c r="H14" s="18">
        <v>763986</v>
      </c>
    </row>
    <row r="15" spans="1:8" x14ac:dyDescent="0.25">
      <c r="B15" s="29"/>
      <c r="C15" s="59"/>
      <c r="D15" s="13" t="s">
        <v>164</v>
      </c>
      <c r="E15" s="22">
        <f t="shared" ref="E15:H15" si="5">SUM(E16:E63)</f>
        <v>339243570</v>
      </c>
      <c r="F15" s="22">
        <f t="shared" si="5"/>
        <v>219099421</v>
      </c>
      <c r="G15" s="22">
        <f t="shared" si="5"/>
        <v>54173403</v>
      </c>
      <c r="H15" s="22">
        <f t="shared" si="5"/>
        <v>65970746</v>
      </c>
    </row>
    <row r="16" spans="1:8" x14ac:dyDescent="0.25">
      <c r="B16" s="30">
        <f>+B14+1</f>
        <v>7</v>
      </c>
      <c r="C16" s="44">
        <v>1</v>
      </c>
      <c r="D16" s="5" t="s">
        <v>17</v>
      </c>
      <c r="E16" s="57">
        <f t="shared" ref="E16:E63" si="6">+F16+G16+H16</f>
        <v>8836732</v>
      </c>
      <c r="F16" s="19">
        <v>5657428</v>
      </c>
      <c r="G16" s="19">
        <v>1399722</v>
      </c>
      <c r="H16" s="19">
        <v>1779582</v>
      </c>
    </row>
    <row r="17" spans="2:8" x14ac:dyDescent="0.25">
      <c r="B17" s="32">
        <f>+B16+1</f>
        <v>8</v>
      </c>
      <c r="C17" s="44">
        <v>2</v>
      </c>
      <c r="D17" s="5" t="s">
        <v>18</v>
      </c>
      <c r="E17" s="57">
        <f t="shared" si="6"/>
        <v>10322263</v>
      </c>
      <c r="F17" s="19">
        <v>6525573</v>
      </c>
      <c r="G17" s="19">
        <v>1615085</v>
      </c>
      <c r="H17" s="19">
        <v>2181605</v>
      </c>
    </row>
    <row r="18" spans="2:8" x14ac:dyDescent="0.25">
      <c r="B18" s="32">
        <f t="shared" ref="B18:B33" si="7">+B17+1</f>
        <v>9</v>
      </c>
      <c r="C18" s="44">
        <v>3</v>
      </c>
      <c r="D18" s="5" t="s">
        <v>103</v>
      </c>
      <c r="E18" s="57">
        <f t="shared" si="6"/>
        <v>9175808</v>
      </c>
      <c r="F18" s="19">
        <v>5457379</v>
      </c>
      <c r="G18" s="19">
        <v>1350097</v>
      </c>
      <c r="H18" s="19">
        <v>2368332</v>
      </c>
    </row>
    <row r="19" spans="2:8" x14ac:dyDescent="0.25">
      <c r="B19" s="32">
        <f t="shared" si="7"/>
        <v>10</v>
      </c>
      <c r="C19" s="44">
        <v>4</v>
      </c>
      <c r="D19" s="5" t="s">
        <v>104</v>
      </c>
      <c r="E19" s="57">
        <f t="shared" si="6"/>
        <v>6798891</v>
      </c>
      <c r="F19" s="19">
        <v>4254311</v>
      </c>
      <c r="G19" s="19">
        <v>1051650</v>
      </c>
      <c r="H19" s="19">
        <v>1492930</v>
      </c>
    </row>
    <row r="20" spans="2:8" x14ac:dyDescent="0.25">
      <c r="B20" s="32">
        <f t="shared" si="7"/>
        <v>11</v>
      </c>
      <c r="C20" s="44">
        <v>5</v>
      </c>
      <c r="D20" s="5" t="s">
        <v>19</v>
      </c>
      <c r="E20" s="57">
        <f t="shared" si="6"/>
        <v>10805991</v>
      </c>
      <c r="F20" s="19">
        <v>6945084</v>
      </c>
      <c r="G20" s="19">
        <v>1719153</v>
      </c>
      <c r="H20" s="19">
        <v>2141754</v>
      </c>
    </row>
    <row r="21" spans="2:8" x14ac:dyDescent="0.25">
      <c r="B21" s="32">
        <f t="shared" si="7"/>
        <v>12</v>
      </c>
      <c r="C21" s="44">
        <v>6</v>
      </c>
      <c r="D21" s="5" t="s">
        <v>105</v>
      </c>
      <c r="E21" s="57">
        <f t="shared" si="6"/>
        <v>8191694</v>
      </c>
      <c r="F21" s="19">
        <v>5402485</v>
      </c>
      <c r="G21" s="19">
        <v>1336479</v>
      </c>
      <c r="H21" s="19">
        <v>1452730</v>
      </c>
    </row>
    <row r="22" spans="2:8" x14ac:dyDescent="0.25">
      <c r="B22" s="32">
        <f t="shared" si="7"/>
        <v>13</v>
      </c>
      <c r="C22" s="44">
        <v>7</v>
      </c>
      <c r="D22" s="5" t="s">
        <v>20</v>
      </c>
      <c r="E22" s="57">
        <f t="shared" si="6"/>
        <v>8566425</v>
      </c>
      <c r="F22" s="19">
        <v>5225857</v>
      </c>
      <c r="G22" s="19">
        <v>1292662</v>
      </c>
      <c r="H22" s="19">
        <v>2047906</v>
      </c>
    </row>
    <row r="23" spans="2:8" x14ac:dyDescent="0.25">
      <c r="B23" s="32">
        <f t="shared" si="7"/>
        <v>14</v>
      </c>
      <c r="C23" s="44">
        <v>8</v>
      </c>
      <c r="D23" s="5" t="s">
        <v>21</v>
      </c>
      <c r="E23" s="57">
        <f t="shared" si="6"/>
        <v>12270792</v>
      </c>
      <c r="F23" s="19">
        <v>7898897</v>
      </c>
      <c r="G23" s="19">
        <v>1955767</v>
      </c>
      <c r="H23" s="19">
        <v>2416128</v>
      </c>
    </row>
    <row r="24" spans="2:8" x14ac:dyDescent="0.25">
      <c r="B24" s="32">
        <f t="shared" si="7"/>
        <v>15</v>
      </c>
      <c r="C24" s="44">
        <v>9</v>
      </c>
      <c r="D24" s="52" t="s">
        <v>22</v>
      </c>
      <c r="E24" s="57">
        <f t="shared" si="6"/>
        <v>11596826</v>
      </c>
      <c r="F24" s="19">
        <v>6946645</v>
      </c>
      <c r="G24" s="19">
        <v>1719540</v>
      </c>
      <c r="H24" s="19">
        <v>2930641</v>
      </c>
    </row>
    <row r="25" spans="2:8" x14ac:dyDescent="0.25">
      <c r="B25" s="32">
        <f t="shared" si="7"/>
        <v>16</v>
      </c>
      <c r="C25" s="44">
        <v>10</v>
      </c>
      <c r="D25" s="5" t="s">
        <v>23</v>
      </c>
      <c r="E25" s="57">
        <f t="shared" si="6"/>
        <v>8387783</v>
      </c>
      <c r="F25" s="19">
        <v>4260863</v>
      </c>
      <c r="G25" s="19">
        <v>1053275</v>
      </c>
      <c r="H25" s="19">
        <v>3073645</v>
      </c>
    </row>
    <row r="26" spans="2:8" x14ac:dyDescent="0.25">
      <c r="B26" s="32">
        <f t="shared" si="7"/>
        <v>17</v>
      </c>
      <c r="C26" s="44">
        <v>11</v>
      </c>
      <c r="D26" s="5" t="s">
        <v>24</v>
      </c>
      <c r="E26" s="57">
        <f t="shared" si="6"/>
        <v>6960247</v>
      </c>
      <c r="F26" s="19">
        <v>5333317</v>
      </c>
      <c r="G26" s="19">
        <v>1319320</v>
      </c>
      <c r="H26" s="19">
        <v>307610</v>
      </c>
    </row>
    <row r="27" spans="2:8" x14ac:dyDescent="0.25">
      <c r="B27" s="32">
        <f t="shared" si="7"/>
        <v>18</v>
      </c>
      <c r="C27" s="44">
        <v>12</v>
      </c>
      <c r="D27" s="5" t="s">
        <v>25</v>
      </c>
      <c r="E27" s="57">
        <f t="shared" si="6"/>
        <v>14562478</v>
      </c>
      <c r="F27" s="19">
        <v>9373087</v>
      </c>
      <c r="G27" s="19">
        <v>2321470</v>
      </c>
      <c r="H27" s="19">
        <v>2867921</v>
      </c>
    </row>
    <row r="28" spans="2:8" x14ac:dyDescent="0.25">
      <c r="B28" s="32">
        <f t="shared" si="7"/>
        <v>19</v>
      </c>
      <c r="C28" s="44">
        <v>13</v>
      </c>
      <c r="D28" s="5" t="s">
        <v>26</v>
      </c>
      <c r="E28" s="57">
        <f t="shared" si="6"/>
        <v>8982776</v>
      </c>
      <c r="F28" s="19">
        <v>5704402</v>
      </c>
      <c r="G28" s="19">
        <v>1411376</v>
      </c>
      <c r="H28" s="19">
        <v>1866998</v>
      </c>
    </row>
    <row r="29" spans="2:8" x14ac:dyDescent="0.25">
      <c r="B29" s="32">
        <f t="shared" si="7"/>
        <v>20</v>
      </c>
      <c r="C29" s="44">
        <v>14</v>
      </c>
      <c r="D29" s="5" t="s">
        <v>27</v>
      </c>
      <c r="E29" s="57">
        <f t="shared" si="6"/>
        <v>8124747</v>
      </c>
      <c r="F29" s="19">
        <v>5310489</v>
      </c>
      <c r="G29" s="19">
        <v>1313658</v>
      </c>
      <c r="H29" s="19">
        <v>1500600</v>
      </c>
    </row>
    <row r="30" spans="2:8" x14ac:dyDescent="0.25">
      <c r="B30" s="32">
        <f t="shared" si="7"/>
        <v>21</v>
      </c>
      <c r="C30" s="44">
        <v>15</v>
      </c>
      <c r="D30" s="5" t="s">
        <v>28</v>
      </c>
      <c r="E30" s="57">
        <f t="shared" si="6"/>
        <v>9724693</v>
      </c>
      <c r="F30" s="19">
        <v>5987567</v>
      </c>
      <c r="G30" s="19">
        <v>1481620</v>
      </c>
      <c r="H30" s="19">
        <v>2255506</v>
      </c>
    </row>
    <row r="31" spans="2:8" x14ac:dyDescent="0.25">
      <c r="B31" s="32">
        <f t="shared" si="7"/>
        <v>22</v>
      </c>
      <c r="C31" s="44">
        <v>16</v>
      </c>
      <c r="D31" s="5" t="s">
        <v>29</v>
      </c>
      <c r="E31" s="57">
        <f t="shared" si="6"/>
        <v>6179366</v>
      </c>
      <c r="F31" s="19">
        <v>4237409</v>
      </c>
      <c r="G31" s="19">
        <v>1047457</v>
      </c>
      <c r="H31" s="19">
        <v>894500</v>
      </c>
    </row>
    <row r="32" spans="2:8" x14ac:dyDescent="0.25">
      <c r="B32" s="32">
        <f t="shared" si="7"/>
        <v>23</v>
      </c>
      <c r="C32" s="44">
        <v>17</v>
      </c>
      <c r="D32" s="5" t="s">
        <v>30</v>
      </c>
      <c r="E32" s="57">
        <f t="shared" si="6"/>
        <v>6187760</v>
      </c>
      <c r="F32" s="19">
        <v>3652212</v>
      </c>
      <c r="G32" s="19">
        <v>902287</v>
      </c>
      <c r="H32" s="19">
        <v>1633261</v>
      </c>
    </row>
    <row r="33" spans="1:8" x14ac:dyDescent="0.25">
      <c r="B33" s="32">
        <f t="shared" si="7"/>
        <v>24</v>
      </c>
      <c r="C33" s="44">
        <v>18</v>
      </c>
      <c r="D33" s="5" t="s">
        <v>31</v>
      </c>
      <c r="E33" s="57">
        <f t="shared" si="6"/>
        <v>9630974</v>
      </c>
      <c r="F33" s="19">
        <v>6270647</v>
      </c>
      <c r="G33" s="19">
        <v>1551845</v>
      </c>
      <c r="H33" s="19">
        <v>1808482</v>
      </c>
    </row>
    <row r="34" spans="1:8" x14ac:dyDescent="0.25">
      <c r="B34" s="32">
        <f t="shared" ref="B34:B48" si="8">+B33+1</f>
        <v>25</v>
      </c>
      <c r="C34" s="44">
        <v>19</v>
      </c>
      <c r="D34" s="5" t="s">
        <v>32</v>
      </c>
      <c r="E34" s="57">
        <f t="shared" si="6"/>
        <v>3456020</v>
      </c>
      <c r="F34" s="19">
        <v>2727610</v>
      </c>
      <c r="G34" s="19">
        <v>672920</v>
      </c>
      <c r="H34" s="19">
        <v>55490</v>
      </c>
    </row>
    <row r="35" spans="1:8" x14ac:dyDescent="0.25">
      <c r="B35" s="32">
        <f t="shared" si="8"/>
        <v>26</v>
      </c>
      <c r="C35" s="44">
        <v>20</v>
      </c>
      <c r="D35" s="5" t="s">
        <v>107</v>
      </c>
      <c r="E35" s="57">
        <f t="shared" si="6"/>
        <v>5929928</v>
      </c>
      <c r="F35" s="19">
        <v>3779497</v>
      </c>
      <c r="G35" s="19">
        <v>933863</v>
      </c>
      <c r="H35" s="19">
        <v>1216568</v>
      </c>
    </row>
    <row r="36" spans="1:8" x14ac:dyDescent="0.25">
      <c r="B36" s="32">
        <f t="shared" si="8"/>
        <v>27</v>
      </c>
      <c r="C36" s="44">
        <v>21</v>
      </c>
      <c r="D36" s="5" t="s">
        <v>33</v>
      </c>
      <c r="E36" s="57">
        <f t="shared" si="6"/>
        <v>6951858</v>
      </c>
      <c r="F36" s="19">
        <v>4545153</v>
      </c>
      <c r="G36" s="19">
        <v>1123800</v>
      </c>
      <c r="H36" s="19">
        <v>1282905</v>
      </c>
    </row>
    <row r="37" spans="1:8" x14ac:dyDescent="0.25">
      <c r="B37" s="32">
        <f t="shared" si="8"/>
        <v>28</v>
      </c>
      <c r="C37" s="44">
        <v>22</v>
      </c>
      <c r="D37" s="5" t="s">
        <v>34</v>
      </c>
      <c r="E37" s="57">
        <f t="shared" si="6"/>
        <v>4407084</v>
      </c>
      <c r="F37" s="19">
        <v>3456333</v>
      </c>
      <c r="G37" s="19">
        <v>853695</v>
      </c>
      <c r="H37" s="19">
        <v>97056</v>
      </c>
    </row>
    <row r="38" spans="1:8" x14ac:dyDescent="0.25">
      <c r="B38" s="32">
        <f t="shared" si="8"/>
        <v>29</v>
      </c>
      <c r="C38" s="44">
        <v>23</v>
      </c>
      <c r="D38" s="5" t="s">
        <v>108</v>
      </c>
      <c r="E38" s="57">
        <f t="shared" si="6"/>
        <v>8333113</v>
      </c>
      <c r="F38" s="19">
        <v>5162974</v>
      </c>
      <c r="G38" s="19">
        <v>1277062</v>
      </c>
      <c r="H38" s="19">
        <v>1893077</v>
      </c>
    </row>
    <row r="39" spans="1:8" x14ac:dyDescent="0.25">
      <c r="B39" s="32">
        <f t="shared" si="8"/>
        <v>30</v>
      </c>
      <c r="C39" s="44">
        <v>24</v>
      </c>
      <c r="D39" s="5" t="s">
        <v>109</v>
      </c>
      <c r="E39" s="57">
        <f t="shared" si="6"/>
        <v>9755401</v>
      </c>
      <c r="F39" s="19">
        <v>6295524</v>
      </c>
      <c r="G39" s="19">
        <v>1558016</v>
      </c>
      <c r="H39" s="19">
        <v>1901861</v>
      </c>
    </row>
    <row r="40" spans="1:8" x14ac:dyDescent="0.25">
      <c r="B40" s="32">
        <f t="shared" si="8"/>
        <v>31</v>
      </c>
      <c r="C40" s="44">
        <v>25</v>
      </c>
      <c r="D40" s="5" t="s">
        <v>110</v>
      </c>
      <c r="E40" s="57">
        <f t="shared" si="6"/>
        <v>5864351</v>
      </c>
      <c r="F40" s="19">
        <v>3800585</v>
      </c>
      <c r="G40" s="19">
        <v>939094</v>
      </c>
      <c r="H40" s="19">
        <v>1124672</v>
      </c>
    </row>
    <row r="41" spans="1:8" x14ac:dyDescent="0.25">
      <c r="B41" s="32">
        <f t="shared" si="8"/>
        <v>32</v>
      </c>
      <c r="C41" s="44">
        <v>26</v>
      </c>
      <c r="D41" s="5" t="s">
        <v>35</v>
      </c>
      <c r="E41" s="57">
        <f t="shared" si="6"/>
        <v>11575539</v>
      </c>
      <c r="F41" s="19">
        <v>7850581</v>
      </c>
      <c r="G41" s="19">
        <v>1943780</v>
      </c>
      <c r="H41" s="19">
        <v>1781178</v>
      </c>
    </row>
    <row r="42" spans="1:8" x14ac:dyDescent="0.25">
      <c r="A42" s="1" t="s">
        <v>196</v>
      </c>
      <c r="B42" s="32">
        <f t="shared" si="8"/>
        <v>33</v>
      </c>
      <c r="C42" s="44">
        <v>27</v>
      </c>
      <c r="D42" s="5" t="s">
        <v>111</v>
      </c>
      <c r="E42" s="57">
        <f t="shared" si="6"/>
        <v>7615824</v>
      </c>
      <c r="F42" s="19">
        <v>4553479</v>
      </c>
      <c r="G42" s="19">
        <v>1125664</v>
      </c>
      <c r="H42" s="19">
        <v>1936681</v>
      </c>
    </row>
    <row r="43" spans="1:8" x14ac:dyDescent="0.25">
      <c r="A43" s="1" t="s">
        <v>196</v>
      </c>
      <c r="B43" s="32">
        <f t="shared" si="8"/>
        <v>34</v>
      </c>
      <c r="C43" s="44">
        <v>28</v>
      </c>
      <c r="D43" s="5" t="s">
        <v>112</v>
      </c>
      <c r="E43" s="57">
        <f t="shared" si="6"/>
        <v>5812182</v>
      </c>
      <c r="F43" s="19">
        <v>3589600</v>
      </c>
      <c r="G43" s="19">
        <v>886755</v>
      </c>
      <c r="H43" s="19">
        <v>1335827</v>
      </c>
    </row>
    <row r="44" spans="1:8" x14ac:dyDescent="0.25">
      <c r="A44" s="1" t="s">
        <v>196</v>
      </c>
      <c r="B44" s="32">
        <f t="shared" si="8"/>
        <v>35</v>
      </c>
      <c r="C44" s="44">
        <v>29</v>
      </c>
      <c r="D44" s="5" t="s">
        <v>36</v>
      </c>
      <c r="E44" s="57">
        <f t="shared" si="6"/>
        <v>7040377</v>
      </c>
      <c r="F44" s="19">
        <v>5324939</v>
      </c>
      <c r="G44" s="19">
        <v>1317242</v>
      </c>
      <c r="H44" s="19">
        <v>398196</v>
      </c>
    </row>
    <row r="45" spans="1:8" x14ac:dyDescent="0.25">
      <c r="A45" s="1" t="s">
        <v>196</v>
      </c>
      <c r="B45" s="32">
        <f t="shared" si="8"/>
        <v>36</v>
      </c>
      <c r="C45" s="44">
        <v>30</v>
      </c>
      <c r="D45" s="5" t="s">
        <v>37</v>
      </c>
      <c r="E45" s="57">
        <f t="shared" si="6"/>
        <v>5856742</v>
      </c>
      <c r="F45" s="19">
        <v>3449577</v>
      </c>
      <c r="G45" s="19">
        <v>852019</v>
      </c>
      <c r="H45" s="19">
        <v>1555146</v>
      </c>
    </row>
    <row r="46" spans="1:8" x14ac:dyDescent="0.25">
      <c r="A46" s="1" t="s">
        <v>196</v>
      </c>
      <c r="B46" s="32">
        <f t="shared" si="8"/>
        <v>37</v>
      </c>
      <c r="C46" s="44">
        <v>31</v>
      </c>
      <c r="D46" s="5" t="s">
        <v>38</v>
      </c>
      <c r="E46" s="57">
        <f t="shared" si="6"/>
        <v>4871254</v>
      </c>
      <c r="F46" s="19">
        <v>3685185</v>
      </c>
      <c r="G46" s="19">
        <v>910467</v>
      </c>
      <c r="H46" s="19">
        <v>275602</v>
      </c>
    </row>
    <row r="47" spans="1:8" x14ac:dyDescent="0.25">
      <c r="A47" s="1" t="s">
        <v>196</v>
      </c>
      <c r="B47" s="32">
        <f t="shared" si="8"/>
        <v>38</v>
      </c>
      <c r="C47" s="44">
        <v>32</v>
      </c>
      <c r="D47" s="5" t="s">
        <v>113</v>
      </c>
      <c r="E47" s="57">
        <f t="shared" si="6"/>
        <v>4699398</v>
      </c>
      <c r="F47" s="19">
        <v>3277143</v>
      </c>
      <c r="G47" s="19">
        <v>809243</v>
      </c>
      <c r="H47" s="19">
        <v>613012</v>
      </c>
    </row>
    <row r="48" spans="1:8" x14ac:dyDescent="0.25">
      <c r="A48" s="1" t="s">
        <v>196</v>
      </c>
      <c r="B48" s="32">
        <f t="shared" si="8"/>
        <v>39</v>
      </c>
      <c r="C48" s="44">
        <v>33</v>
      </c>
      <c r="D48" s="5" t="s">
        <v>114</v>
      </c>
      <c r="E48" s="57">
        <f t="shared" si="6"/>
        <v>6657466</v>
      </c>
      <c r="F48" s="19">
        <v>5242450</v>
      </c>
      <c r="G48" s="19">
        <v>1296779</v>
      </c>
      <c r="H48" s="19">
        <v>118237</v>
      </c>
    </row>
    <row r="49" spans="1:8" ht="31.5" x14ac:dyDescent="0.25">
      <c r="A49" s="1" t="s">
        <v>196</v>
      </c>
      <c r="B49" s="32">
        <f t="shared" ref="B49:B63" si="9">+B48+1</f>
        <v>40</v>
      </c>
      <c r="C49" s="44">
        <v>34</v>
      </c>
      <c r="D49" s="5" t="s">
        <v>39</v>
      </c>
      <c r="E49" s="57">
        <f t="shared" si="6"/>
        <v>6436426</v>
      </c>
      <c r="F49" s="19">
        <v>3871496</v>
      </c>
      <c r="G49" s="19">
        <v>956685</v>
      </c>
      <c r="H49" s="19">
        <v>1608245</v>
      </c>
    </row>
    <row r="50" spans="1:8" x14ac:dyDescent="0.25">
      <c r="A50" s="1" t="s">
        <v>196</v>
      </c>
      <c r="B50" s="32">
        <f t="shared" si="9"/>
        <v>41</v>
      </c>
      <c r="C50" s="44">
        <v>35</v>
      </c>
      <c r="D50" s="5" t="s">
        <v>40</v>
      </c>
      <c r="E50" s="57">
        <f t="shared" si="6"/>
        <v>5689696</v>
      </c>
      <c r="F50" s="19">
        <v>4308652</v>
      </c>
      <c r="G50" s="19">
        <v>1065131</v>
      </c>
      <c r="H50" s="19">
        <v>315913</v>
      </c>
    </row>
    <row r="51" spans="1:8" x14ac:dyDescent="0.25">
      <c r="A51" s="1" t="s">
        <v>196</v>
      </c>
      <c r="B51" s="32">
        <f t="shared" si="9"/>
        <v>42</v>
      </c>
      <c r="C51" s="44">
        <v>36</v>
      </c>
      <c r="D51" s="5" t="s">
        <v>41</v>
      </c>
      <c r="E51" s="57">
        <f t="shared" si="6"/>
        <v>9468399</v>
      </c>
      <c r="F51" s="19">
        <v>5891815</v>
      </c>
      <c r="G51" s="19">
        <v>1457868</v>
      </c>
      <c r="H51" s="19">
        <v>2118716</v>
      </c>
    </row>
    <row r="52" spans="1:8" x14ac:dyDescent="0.25">
      <c r="A52" s="1" t="s">
        <v>196</v>
      </c>
      <c r="B52" s="32">
        <f t="shared" si="9"/>
        <v>43</v>
      </c>
      <c r="C52" s="44">
        <v>37</v>
      </c>
      <c r="D52" s="5" t="s">
        <v>42</v>
      </c>
      <c r="E52" s="57">
        <f t="shared" si="6"/>
        <v>7707362</v>
      </c>
      <c r="F52" s="19">
        <v>5073079</v>
      </c>
      <c r="G52" s="19">
        <v>1254763</v>
      </c>
      <c r="H52" s="19">
        <v>1379520</v>
      </c>
    </row>
    <row r="53" spans="1:8" ht="31.5" x14ac:dyDescent="0.25">
      <c r="A53" s="1" t="s">
        <v>196</v>
      </c>
      <c r="B53" s="32">
        <f t="shared" si="9"/>
        <v>44</v>
      </c>
      <c r="C53" s="44">
        <v>38</v>
      </c>
      <c r="D53" s="5" t="s">
        <v>106</v>
      </c>
      <c r="E53" s="57">
        <f t="shared" si="6"/>
        <v>7647527</v>
      </c>
      <c r="F53" s="19">
        <v>4314093</v>
      </c>
      <c r="G53" s="19">
        <v>1066480</v>
      </c>
      <c r="H53" s="19">
        <v>2266954</v>
      </c>
    </row>
    <row r="54" spans="1:8" ht="31.5" x14ac:dyDescent="0.25">
      <c r="A54" s="1" t="s">
        <v>196</v>
      </c>
      <c r="B54" s="32">
        <f t="shared" si="9"/>
        <v>45</v>
      </c>
      <c r="C54" s="44">
        <v>39</v>
      </c>
      <c r="D54" s="5" t="s">
        <v>148</v>
      </c>
      <c r="E54" s="57">
        <f t="shared" si="6"/>
        <v>5746828</v>
      </c>
      <c r="F54" s="19">
        <v>4258573</v>
      </c>
      <c r="G54" s="19">
        <v>1052707</v>
      </c>
      <c r="H54" s="19">
        <v>435548</v>
      </c>
    </row>
    <row r="55" spans="1:8" x14ac:dyDescent="0.25">
      <c r="B55" s="32">
        <f t="shared" si="9"/>
        <v>46</v>
      </c>
      <c r="C55" s="44">
        <v>40</v>
      </c>
      <c r="D55" s="5" t="s">
        <v>66</v>
      </c>
      <c r="E55" s="57">
        <f t="shared" si="6"/>
        <v>2555434</v>
      </c>
      <c r="F55" s="19">
        <v>1874346</v>
      </c>
      <c r="G55" s="19">
        <v>461250</v>
      </c>
      <c r="H55" s="19">
        <v>219838</v>
      </c>
    </row>
    <row r="56" spans="1:8" s="79" customFormat="1" x14ac:dyDescent="0.25">
      <c r="A56" s="1"/>
      <c r="B56" s="32">
        <f t="shared" si="9"/>
        <v>47</v>
      </c>
      <c r="C56" s="44">
        <v>41</v>
      </c>
      <c r="D56" s="5" t="s">
        <v>115</v>
      </c>
      <c r="E56" s="57">
        <f t="shared" si="6"/>
        <v>4276111</v>
      </c>
      <c r="F56" s="19">
        <v>2595804</v>
      </c>
      <c r="G56" s="19">
        <v>640223</v>
      </c>
      <c r="H56" s="19">
        <v>1040084</v>
      </c>
    </row>
    <row r="57" spans="1:8" x14ac:dyDescent="0.25">
      <c r="B57" s="32">
        <f t="shared" si="9"/>
        <v>48</v>
      </c>
      <c r="C57" s="44">
        <v>42</v>
      </c>
      <c r="D57" s="5" t="s">
        <v>116</v>
      </c>
      <c r="E57" s="57">
        <f t="shared" si="6"/>
        <v>4054429</v>
      </c>
      <c r="F57" s="19">
        <v>2119109</v>
      </c>
      <c r="G57" s="19">
        <v>521968</v>
      </c>
      <c r="H57" s="19">
        <v>1413352</v>
      </c>
    </row>
    <row r="58" spans="1:8" x14ac:dyDescent="0.25">
      <c r="B58" s="32">
        <f t="shared" si="9"/>
        <v>49</v>
      </c>
      <c r="C58" s="44">
        <v>43</v>
      </c>
      <c r="D58" s="5" t="s">
        <v>117</v>
      </c>
      <c r="E58" s="57">
        <f t="shared" si="6"/>
        <v>4331374</v>
      </c>
      <c r="F58" s="19">
        <v>2500967</v>
      </c>
      <c r="G58" s="19">
        <v>616696</v>
      </c>
      <c r="H58" s="19">
        <v>1213711</v>
      </c>
    </row>
    <row r="59" spans="1:8" x14ac:dyDescent="0.25">
      <c r="B59" s="32">
        <f t="shared" si="9"/>
        <v>50</v>
      </c>
      <c r="C59" s="44">
        <v>44</v>
      </c>
      <c r="D59" s="5" t="s">
        <v>118</v>
      </c>
      <c r="E59" s="57">
        <f t="shared" si="6"/>
        <v>4534758</v>
      </c>
      <c r="F59" s="19">
        <v>2822407</v>
      </c>
      <c r="G59" s="19">
        <v>696436</v>
      </c>
      <c r="H59" s="19">
        <v>1015915</v>
      </c>
    </row>
    <row r="60" spans="1:8" x14ac:dyDescent="0.25">
      <c r="B60" s="32">
        <f t="shared" si="9"/>
        <v>51</v>
      </c>
      <c r="C60" s="44">
        <v>45</v>
      </c>
      <c r="D60" s="5" t="s">
        <v>119</v>
      </c>
      <c r="E60" s="57">
        <f t="shared" si="6"/>
        <v>3608986</v>
      </c>
      <c r="F60" s="19">
        <v>2206614</v>
      </c>
      <c r="G60" s="19">
        <v>543675</v>
      </c>
      <c r="H60" s="19">
        <v>858697</v>
      </c>
    </row>
    <row r="61" spans="1:8" x14ac:dyDescent="0.25">
      <c r="B61" s="32">
        <f t="shared" si="9"/>
        <v>52</v>
      </c>
      <c r="C61" s="44">
        <v>46</v>
      </c>
      <c r="D61" s="5" t="s">
        <v>120</v>
      </c>
      <c r="E61" s="57">
        <f t="shared" si="6"/>
        <v>4188266</v>
      </c>
      <c r="F61" s="19">
        <v>3107965</v>
      </c>
      <c r="G61" s="19">
        <v>767275</v>
      </c>
      <c r="H61" s="19">
        <v>313026</v>
      </c>
    </row>
    <row r="62" spans="1:8" x14ac:dyDescent="0.25">
      <c r="B62" s="32">
        <f t="shared" si="9"/>
        <v>53</v>
      </c>
      <c r="C62" s="44">
        <v>47</v>
      </c>
      <c r="D62" s="5" t="s">
        <v>121</v>
      </c>
      <c r="E62" s="57">
        <f t="shared" si="6"/>
        <v>3119859</v>
      </c>
      <c r="F62" s="19">
        <v>1688583</v>
      </c>
      <c r="G62" s="19">
        <v>415168</v>
      </c>
      <c r="H62" s="19">
        <v>1016108</v>
      </c>
    </row>
    <row r="63" spans="1:8" x14ac:dyDescent="0.25">
      <c r="B63" s="32">
        <f t="shared" si="9"/>
        <v>54</v>
      </c>
      <c r="C63" s="44">
        <v>48</v>
      </c>
      <c r="D63" s="10" t="s">
        <v>141</v>
      </c>
      <c r="E63" s="57">
        <f t="shared" si="6"/>
        <v>1745332</v>
      </c>
      <c r="F63" s="19">
        <v>1281636</v>
      </c>
      <c r="G63" s="19">
        <v>314216</v>
      </c>
      <c r="H63" s="19">
        <v>149480</v>
      </c>
    </row>
    <row r="64" spans="1:8" ht="31.5" x14ac:dyDescent="0.25">
      <c r="B64" s="34"/>
      <c r="C64" s="63"/>
      <c r="D64" s="13" t="s">
        <v>168</v>
      </c>
      <c r="E64" s="22">
        <f t="shared" ref="E64:H64" si="10">SUM(E65:E75)</f>
        <v>56016684</v>
      </c>
      <c r="F64" s="22">
        <f t="shared" si="10"/>
        <v>43098739</v>
      </c>
      <c r="G64" s="22">
        <f t="shared" si="10"/>
        <v>7715318</v>
      </c>
      <c r="H64" s="22">
        <f t="shared" si="10"/>
        <v>5202627</v>
      </c>
    </row>
    <row r="65" spans="1:8" x14ac:dyDescent="0.25">
      <c r="A65" s="1" t="s">
        <v>196</v>
      </c>
      <c r="B65" s="30">
        <f>+B63+1</f>
        <v>55</v>
      </c>
      <c r="C65" s="44">
        <v>1</v>
      </c>
      <c r="D65" s="36" t="s">
        <v>157</v>
      </c>
      <c r="E65" s="56">
        <f t="shared" ref="E65:E67" si="11">+F65+G65+H65</f>
        <v>139158</v>
      </c>
      <c r="F65" s="24">
        <v>42530</v>
      </c>
      <c r="G65" s="24">
        <v>5128</v>
      </c>
      <c r="H65" s="24">
        <v>91500</v>
      </c>
    </row>
    <row r="66" spans="1:8" x14ac:dyDescent="0.25">
      <c r="A66" s="1" t="s">
        <v>196</v>
      </c>
      <c r="B66" s="30">
        <f>+B65+1</f>
        <v>56</v>
      </c>
      <c r="C66" s="44">
        <v>2</v>
      </c>
      <c r="D66" s="36" t="s">
        <v>122</v>
      </c>
      <c r="E66" s="56">
        <f>+F66+G66+H66</f>
        <v>6665217</v>
      </c>
      <c r="F66" s="23">
        <v>5603254</v>
      </c>
      <c r="G66" s="23">
        <v>947610</v>
      </c>
      <c r="H66" s="23">
        <v>114353</v>
      </c>
    </row>
    <row r="67" spans="1:8" x14ac:dyDescent="0.25">
      <c r="A67" s="1" t="s">
        <v>196</v>
      </c>
      <c r="B67" s="30">
        <f t="shared" ref="B67:B75" si="12">+B66+1</f>
        <v>57</v>
      </c>
      <c r="C67" s="44">
        <v>3</v>
      </c>
      <c r="D67" s="36" t="s">
        <v>155</v>
      </c>
      <c r="E67" s="56">
        <f t="shared" si="11"/>
        <v>13295522</v>
      </c>
      <c r="F67" s="25">
        <v>8058835</v>
      </c>
      <c r="G67" s="25">
        <v>1685215</v>
      </c>
      <c r="H67" s="25">
        <v>3551472</v>
      </c>
    </row>
    <row r="68" spans="1:8" x14ac:dyDescent="0.25">
      <c r="A68" s="1" t="s">
        <v>196</v>
      </c>
      <c r="B68" s="30">
        <f t="shared" si="12"/>
        <v>58</v>
      </c>
      <c r="C68" s="44">
        <v>4</v>
      </c>
      <c r="D68" s="37" t="s">
        <v>156</v>
      </c>
      <c r="E68" s="56">
        <f t="shared" ref="E68:E75" si="13">+F68+G68+H68</f>
        <v>3737200</v>
      </c>
      <c r="F68" s="23">
        <v>3101459</v>
      </c>
      <c r="G68" s="23">
        <v>533286</v>
      </c>
      <c r="H68" s="23">
        <v>102455</v>
      </c>
    </row>
    <row r="69" spans="1:8" x14ac:dyDescent="0.25">
      <c r="A69" s="1" t="s">
        <v>196</v>
      </c>
      <c r="B69" s="30">
        <f t="shared" si="12"/>
        <v>59</v>
      </c>
      <c r="C69" s="44">
        <v>5</v>
      </c>
      <c r="D69" s="36" t="s">
        <v>154</v>
      </c>
      <c r="E69" s="56">
        <f t="shared" si="13"/>
        <v>9885554</v>
      </c>
      <c r="F69" s="23">
        <v>8318429</v>
      </c>
      <c r="G69" s="23">
        <v>1195953</v>
      </c>
      <c r="H69" s="23">
        <v>371172</v>
      </c>
    </row>
    <row r="70" spans="1:8" ht="31.5" x14ac:dyDescent="0.25">
      <c r="A70" s="1" t="s">
        <v>196</v>
      </c>
      <c r="B70" s="30">
        <f t="shared" si="12"/>
        <v>60</v>
      </c>
      <c r="C70" s="44">
        <v>6</v>
      </c>
      <c r="D70" s="36" t="s">
        <v>123</v>
      </c>
      <c r="E70" s="56">
        <f t="shared" si="13"/>
        <v>5121638</v>
      </c>
      <c r="F70" s="23">
        <v>4331378</v>
      </c>
      <c r="G70" s="23">
        <v>656606</v>
      </c>
      <c r="H70" s="23">
        <v>133654</v>
      </c>
    </row>
    <row r="71" spans="1:8" x14ac:dyDescent="0.25">
      <c r="B71" s="30">
        <f t="shared" si="12"/>
        <v>61</v>
      </c>
      <c r="C71" s="44">
        <v>7</v>
      </c>
      <c r="D71" s="36" t="s">
        <v>124</v>
      </c>
      <c r="E71" s="56">
        <f t="shared" si="13"/>
        <v>767081</v>
      </c>
      <c r="F71" s="23">
        <v>576306</v>
      </c>
      <c r="G71" s="23">
        <v>142965</v>
      </c>
      <c r="H71" s="23">
        <v>47810</v>
      </c>
    </row>
    <row r="72" spans="1:8" ht="31.5" x14ac:dyDescent="0.25">
      <c r="A72" s="1" t="s">
        <v>196</v>
      </c>
      <c r="B72" s="30">
        <f t="shared" si="12"/>
        <v>62</v>
      </c>
      <c r="C72" s="44">
        <v>8</v>
      </c>
      <c r="D72" s="36" t="s">
        <v>125</v>
      </c>
      <c r="E72" s="56">
        <f t="shared" si="13"/>
        <v>176012</v>
      </c>
      <c r="F72" s="23">
        <v>141027</v>
      </c>
      <c r="G72" s="23">
        <v>34985</v>
      </c>
      <c r="H72" s="45">
        <v>0</v>
      </c>
    </row>
    <row r="73" spans="1:8" x14ac:dyDescent="0.25">
      <c r="A73" s="1" t="s">
        <v>196</v>
      </c>
      <c r="B73" s="30">
        <f t="shared" si="12"/>
        <v>63</v>
      </c>
      <c r="C73" s="44">
        <v>9</v>
      </c>
      <c r="D73" s="36" t="s">
        <v>126</v>
      </c>
      <c r="E73" s="56">
        <f t="shared" si="13"/>
        <v>4694472</v>
      </c>
      <c r="F73" s="23">
        <v>3534763</v>
      </c>
      <c r="G73" s="23">
        <v>749581</v>
      </c>
      <c r="H73" s="23">
        <v>410128</v>
      </c>
    </row>
    <row r="74" spans="1:8" x14ac:dyDescent="0.25">
      <c r="A74" s="1" t="s">
        <v>196</v>
      </c>
      <c r="B74" s="30">
        <f t="shared" si="12"/>
        <v>64</v>
      </c>
      <c r="C74" s="44">
        <v>10</v>
      </c>
      <c r="D74" s="36" t="s">
        <v>151</v>
      </c>
      <c r="E74" s="56">
        <f t="shared" si="13"/>
        <v>3162065</v>
      </c>
      <c r="F74" s="23">
        <v>2986730</v>
      </c>
      <c r="G74" s="23">
        <v>175335</v>
      </c>
      <c r="H74" s="23"/>
    </row>
    <row r="75" spans="1:8" x14ac:dyDescent="0.25">
      <c r="A75" s="1" t="s">
        <v>196</v>
      </c>
      <c r="B75" s="30">
        <f t="shared" si="12"/>
        <v>65</v>
      </c>
      <c r="C75" s="44">
        <v>11</v>
      </c>
      <c r="D75" s="36" t="s">
        <v>130</v>
      </c>
      <c r="E75" s="56">
        <f t="shared" si="13"/>
        <v>8372765</v>
      </c>
      <c r="F75" s="23">
        <v>6404028</v>
      </c>
      <c r="G75" s="68">
        <v>1588654</v>
      </c>
      <c r="H75" s="23">
        <v>380083</v>
      </c>
    </row>
    <row r="76" spans="1:8" x14ac:dyDescent="0.25">
      <c r="B76" s="33"/>
      <c r="C76" s="62"/>
      <c r="D76" s="14" t="s">
        <v>204</v>
      </c>
      <c r="E76" s="22">
        <f t="shared" ref="E76:H76" si="14">+E78+E77</f>
        <v>8945414</v>
      </c>
      <c r="F76" s="22">
        <f t="shared" si="14"/>
        <v>5905104</v>
      </c>
      <c r="G76" s="22">
        <f t="shared" si="14"/>
        <v>1258693</v>
      </c>
      <c r="H76" s="22">
        <f t="shared" si="14"/>
        <v>1781617</v>
      </c>
    </row>
    <row r="77" spans="1:8" x14ac:dyDescent="0.25">
      <c r="A77" s="1" t="s">
        <v>196</v>
      </c>
      <c r="B77" s="30">
        <f>+B75+1</f>
        <v>66</v>
      </c>
      <c r="C77" s="61">
        <v>1</v>
      </c>
      <c r="D77" s="4" t="s">
        <v>149</v>
      </c>
      <c r="E77" s="56">
        <f t="shared" ref="E77:E78" si="15">+F77+G77+H77</f>
        <v>6946069</v>
      </c>
      <c r="F77" s="18">
        <v>4636514</v>
      </c>
      <c r="G77" s="18">
        <v>943809</v>
      </c>
      <c r="H77" s="18">
        <v>1365746</v>
      </c>
    </row>
    <row r="78" spans="1:8" x14ac:dyDescent="0.25">
      <c r="A78" s="1" t="s">
        <v>196</v>
      </c>
      <c r="B78" s="30">
        <f>+B77+1</f>
        <v>67</v>
      </c>
      <c r="C78" s="61">
        <v>2</v>
      </c>
      <c r="D78" s="4" t="s">
        <v>153</v>
      </c>
      <c r="E78" s="56">
        <f t="shared" si="15"/>
        <v>1999345</v>
      </c>
      <c r="F78" s="18">
        <v>1268590</v>
      </c>
      <c r="G78" s="18">
        <v>314884</v>
      </c>
      <c r="H78" s="18">
        <v>415871</v>
      </c>
    </row>
    <row r="79" spans="1:8" x14ac:dyDescent="0.25">
      <c r="B79" s="29"/>
      <c r="C79" s="59"/>
      <c r="D79" s="13" t="s">
        <v>165</v>
      </c>
      <c r="E79" s="22">
        <f t="shared" ref="E79:H79" si="16">SUM(E80:E95)</f>
        <v>53320979</v>
      </c>
      <c r="F79" s="22">
        <f t="shared" si="16"/>
        <v>36665791</v>
      </c>
      <c r="G79" s="22">
        <f t="shared" si="16"/>
        <v>8370874</v>
      </c>
      <c r="H79" s="22">
        <f t="shared" si="16"/>
        <v>8284314</v>
      </c>
    </row>
    <row r="80" spans="1:8" x14ac:dyDescent="0.25">
      <c r="A80" s="1" t="s">
        <v>196</v>
      </c>
      <c r="B80" s="30">
        <f>+B78+1</f>
        <v>68</v>
      </c>
      <c r="C80" s="44">
        <v>1</v>
      </c>
      <c r="D80" s="6" t="s">
        <v>131</v>
      </c>
      <c r="E80" s="56">
        <f t="shared" ref="E80:E94" si="17">+F80+G80+H80</f>
        <v>10584171</v>
      </c>
      <c r="F80" s="23">
        <v>5569967</v>
      </c>
      <c r="G80" s="18">
        <v>1117788</v>
      </c>
      <c r="H80" s="18">
        <v>3896416</v>
      </c>
    </row>
    <row r="81" spans="1:8" ht="31.5" x14ac:dyDescent="0.25">
      <c r="B81" s="32">
        <f>+B80+1</f>
        <v>69</v>
      </c>
      <c r="C81" s="44">
        <v>2</v>
      </c>
      <c r="D81" s="6" t="s">
        <v>43</v>
      </c>
      <c r="E81" s="56">
        <f t="shared" si="17"/>
        <v>1026660</v>
      </c>
      <c r="F81" s="18">
        <v>808576</v>
      </c>
      <c r="G81" s="18">
        <v>200584</v>
      </c>
      <c r="H81" s="18">
        <v>17500</v>
      </c>
    </row>
    <row r="82" spans="1:8" ht="31.5" x14ac:dyDescent="0.25">
      <c r="B82" s="32">
        <f t="shared" ref="B82:B95" si="18">+B81+1</f>
        <v>70</v>
      </c>
      <c r="C82" s="44">
        <v>3</v>
      </c>
      <c r="D82" s="6" t="s">
        <v>44</v>
      </c>
      <c r="E82" s="56">
        <f t="shared" si="17"/>
        <v>1166164</v>
      </c>
      <c r="F82" s="18">
        <v>908581</v>
      </c>
      <c r="G82" s="18">
        <v>225393</v>
      </c>
      <c r="H82" s="18">
        <v>32190</v>
      </c>
    </row>
    <row r="83" spans="1:8" ht="31.5" x14ac:dyDescent="0.25">
      <c r="B83" s="32">
        <f t="shared" si="18"/>
        <v>71</v>
      </c>
      <c r="C83" s="44">
        <v>4</v>
      </c>
      <c r="D83" s="6" t="s">
        <v>45</v>
      </c>
      <c r="E83" s="56">
        <f t="shared" si="17"/>
        <v>1362417</v>
      </c>
      <c r="F83" s="18">
        <v>1008730</v>
      </c>
      <c r="G83" s="18">
        <v>250237</v>
      </c>
      <c r="H83" s="18">
        <v>103450</v>
      </c>
    </row>
    <row r="84" spans="1:8" ht="31.5" x14ac:dyDescent="0.25">
      <c r="B84" s="32">
        <f t="shared" si="18"/>
        <v>72</v>
      </c>
      <c r="C84" s="44">
        <v>5</v>
      </c>
      <c r="D84" s="6" t="s">
        <v>46</v>
      </c>
      <c r="E84" s="56">
        <f>+F84+G84+H84</f>
        <v>1112327</v>
      </c>
      <c r="F84" s="18">
        <v>884531</v>
      </c>
      <c r="G84" s="18">
        <v>219426</v>
      </c>
      <c r="H84" s="18">
        <v>8370</v>
      </c>
    </row>
    <row r="85" spans="1:8" ht="31.5" x14ac:dyDescent="0.25">
      <c r="A85" s="1" t="s">
        <v>196</v>
      </c>
      <c r="B85" s="32">
        <f t="shared" si="18"/>
        <v>73</v>
      </c>
      <c r="C85" s="44">
        <v>6</v>
      </c>
      <c r="D85" s="6" t="s">
        <v>47</v>
      </c>
      <c r="E85" s="56">
        <f t="shared" si="17"/>
        <v>3622772</v>
      </c>
      <c r="F85" s="18">
        <v>2752385</v>
      </c>
      <c r="G85" s="18">
        <v>682787</v>
      </c>
      <c r="H85" s="18">
        <v>187600</v>
      </c>
    </row>
    <row r="86" spans="1:8" ht="31.5" x14ac:dyDescent="0.25">
      <c r="A86" s="1" t="s">
        <v>196</v>
      </c>
      <c r="B86" s="32">
        <f t="shared" si="18"/>
        <v>74</v>
      </c>
      <c r="C86" s="44">
        <v>7</v>
      </c>
      <c r="D86" s="6" t="s">
        <v>48</v>
      </c>
      <c r="E86" s="56">
        <f t="shared" si="17"/>
        <v>2055059</v>
      </c>
      <c r="F86" s="18">
        <v>1541899</v>
      </c>
      <c r="G86" s="18">
        <v>382500</v>
      </c>
      <c r="H86" s="18">
        <v>130660</v>
      </c>
    </row>
    <row r="87" spans="1:8" ht="31.5" x14ac:dyDescent="0.25">
      <c r="A87" s="1" t="s">
        <v>196</v>
      </c>
      <c r="B87" s="32">
        <f t="shared" si="18"/>
        <v>75</v>
      </c>
      <c r="C87" s="44">
        <v>8</v>
      </c>
      <c r="D87" s="6" t="s">
        <v>49</v>
      </c>
      <c r="E87" s="56">
        <f t="shared" si="17"/>
        <v>2022748</v>
      </c>
      <c r="F87" s="18">
        <v>1495322</v>
      </c>
      <c r="G87" s="18">
        <v>370946</v>
      </c>
      <c r="H87" s="18">
        <v>156480</v>
      </c>
    </row>
    <row r="88" spans="1:8" ht="31.5" x14ac:dyDescent="0.25">
      <c r="A88" s="1" t="s">
        <v>196</v>
      </c>
      <c r="B88" s="32">
        <f t="shared" si="18"/>
        <v>76</v>
      </c>
      <c r="C88" s="44">
        <v>9</v>
      </c>
      <c r="D88" s="6" t="s">
        <v>50</v>
      </c>
      <c r="E88" s="56">
        <f t="shared" si="17"/>
        <v>1041806</v>
      </c>
      <c r="F88" s="18">
        <v>779998</v>
      </c>
      <c r="G88" s="18">
        <v>193494</v>
      </c>
      <c r="H88" s="18">
        <v>68314</v>
      </c>
    </row>
    <row r="89" spans="1:8" ht="31.5" x14ac:dyDescent="0.25">
      <c r="A89" s="1" t="s">
        <v>196</v>
      </c>
      <c r="B89" s="32">
        <f t="shared" si="18"/>
        <v>77</v>
      </c>
      <c r="C89" s="44">
        <v>10</v>
      </c>
      <c r="D89" s="6" t="s">
        <v>51</v>
      </c>
      <c r="E89" s="56">
        <f t="shared" si="17"/>
        <v>730467</v>
      </c>
      <c r="F89" s="18">
        <v>567730</v>
      </c>
      <c r="G89" s="18">
        <v>140837</v>
      </c>
      <c r="H89" s="18">
        <v>21900</v>
      </c>
    </row>
    <row r="90" spans="1:8" ht="31.5" x14ac:dyDescent="0.25">
      <c r="A90" s="1" t="s">
        <v>196</v>
      </c>
      <c r="B90" s="32">
        <f t="shared" si="18"/>
        <v>78</v>
      </c>
      <c r="C90" s="44">
        <v>11</v>
      </c>
      <c r="D90" s="6" t="s">
        <v>52</v>
      </c>
      <c r="E90" s="56">
        <f t="shared" si="17"/>
        <v>890402</v>
      </c>
      <c r="F90" s="18">
        <v>653246</v>
      </c>
      <c r="G90" s="18">
        <v>162051</v>
      </c>
      <c r="H90" s="18">
        <v>75105</v>
      </c>
    </row>
    <row r="91" spans="1:8" ht="31.5" x14ac:dyDescent="0.25">
      <c r="A91" s="1" t="s">
        <v>196</v>
      </c>
      <c r="B91" s="32">
        <f t="shared" si="18"/>
        <v>79</v>
      </c>
      <c r="C91" s="44">
        <v>12</v>
      </c>
      <c r="D91" s="6" t="s">
        <v>53</v>
      </c>
      <c r="E91" s="56">
        <f t="shared" si="17"/>
        <v>1213809</v>
      </c>
      <c r="F91" s="18">
        <v>923072</v>
      </c>
      <c r="G91" s="18">
        <v>228987</v>
      </c>
      <c r="H91" s="18">
        <v>61750</v>
      </c>
    </row>
    <row r="92" spans="1:8" x14ac:dyDescent="0.25">
      <c r="A92" s="1" t="s">
        <v>196</v>
      </c>
      <c r="B92" s="32">
        <f t="shared" si="18"/>
        <v>80</v>
      </c>
      <c r="C92" s="44">
        <v>13</v>
      </c>
      <c r="D92" s="6" t="s">
        <v>197</v>
      </c>
      <c r="E92" s="56">
        <f t="shared" si="17"/>
        <v>21678782</v>
      </c>
      <c r="F92" s="18">
        <v>15451514</v>
      </c>
      <c r="G92" s="18">
        <v>3372189</v>
      </c>
      <c r="H92" s="18">
        <v>2855079</v>
      </c>
    </row>
    <row r="93" spans="1:8" ht="31.5" x14ac:dyDescent="0.25">
      <c r="A93" s="1" t="s">
        <v>196</v>
      </c>
      <c r="B93" s="32">
        <f t="shared" si="18"/>
        <v>81</v>
      </c>
      <c r="C93" s="44">
        <v>14</v>
      </c>
      <c r="D93" s="6" t="s">
        <v>54</v>
      </c>
      <c r="E93" s="56">
        <f t="shared" si="17"/>
        <v>698528</v>
      </c>
      <c r="F93" s="18">
        <v>510330</v>
      </c>
      <c r="G93" s="18">
        <v>126598</v>
      </c>
      <c r="H93" s="18">
        <v>61600</v>
      </c>
    </row>
    <row r="94" spans="1:8" x14ac:dyDescent="0.25">
      <c r="B94" s="32">
        <f t="shared" si="18"/>
        <v>82</v>
      </c>
      <c r="C94" s="44">
        <v>15</v>
      </c>
      <c r="D94" s="6" t="s">
        <v>70</v>
      </c>
      <c r="E94" s="56">
        <f t="shared" si="17"/>
        <v>1790940</v>
      </c>
      <c r="F94" s="18">
        <v>1224642</v>
      </c>
      <c r="G94" s="18">
        <v>303798</v>
      </c>
      <c r="H94" s="18">
        <v>262500</v>
      </c>
    </row>
    <row r="95" spans="1:8" ht="31.5" x14ac:dyDescent="0.25">
      <c r="A95" s="1" t="s">
        <v>196</v>
      </c>
      <c r="B95" s="32">
        <f t="shared" si="18"/>
        <v>83</v>
      </c>
      <c r="C95" s="44">
        <v>16</v>
      </c>
      <c r="D95" s="6" t="s">
        <v>177</v>
      </c>
      <c r="E95" s="56">
        <f>+F95+G95+H95</f>
        <v>2323927</v>
      </c>
      <c r="F95" s="18">
        <v>1585268</v>
      </c>
      <c r="G95" s="18">
        <v>393259</v>
      </c>
      <c r="H95" s="18">
        <v>345400</v>
      </c>
    </row>
    <row r="96" spans="1:8" ht="31.5" x14ac:dyDescent="0.25">
      <c r="B96" s="31"/>
      <c r="C96" s="60"/>
      <c r="D96" s="14" t="s">
        <v>205</v>
      </c>
      <c r="E96" s="22">
        <f t="shared" ref="E96:H96" si="19">SUM(E97:E100)</f>
        <v>61907178</v>
      </c>
      <c r="F96" s="22">
        <f t="shared" si="19"/>
        <v>12086174</v>
      </c>
      <c r="G96" s="22">
        <f t="shared" si="19"/>
        <v>2623345</v>
      </c>
      <c r="H96" s="22">
        <f t="shared" si="19"/>
        <v>47197659</v>
      </c>
    </row>
    <row r="97" spans="1:8" x14ac:dyDescent="0.25">
      <c r="A97" s="1" t="s">
        <v>196</v>
      </c>
      <c r="B97" s="30">
        <f>+B95+1</f>
        <v>84</v>
      </c>
      <c r="C97" s="44">
        <v>1</v>
      </c>
      <c r="D97" s="6" t="s">
        <v>132</v>
      </c>
      <c r="E97" s="56">
        <f t="shared" ref="E97:E100" si="20">+F97+G97+H97</f>
        <v>53067185</v>
      </c>
      <c r="F97" s="18">
        <v>6146810</v>
      </c>
      <c r="G97" s="18">
        <v>1149961</v>
      </c>
      <c r="H97" s="18">
        <v>45770414</v>
      </c>
    </row>
    <row r="98" spans="1:8" x14ac:dyDescent="0.25">
      <c r="A98" s="1" t="s">
        <v>196</v>
      </c>
      <c r="B98" s="32">
        <f>+B97+1</f>
        <v>85</v>
      </c>
      <c r="C98" s="44">
        <v>2</v>
      </c>
      <c r="D98" s="6" t="s">
        <v>133</v>
      </c>
      <c r="E98" s="56">
        <f t="shared" si="20"/>
        <v>5407556</v>
      </c>
      <c r="F98" s="18">
        <v>3907849</v>
      </c>
      <c r="G98" s="18">
        <v>969424</v>
      </c>
      <c r="H98" s="18">
        <v>530283</v>
      </c>
    </row>
    <row r="99" spans="1:8" x14ac:dyDescent="0.25">
      <c r="A99" s="1" t="s">
        <v>196</v>
      </c>
      <c r="B99" s="32"/>
      <c r="C99" s="44">
        <v>4</v>
      </c>
      <c r="D99" s="6" t="s">
        <v>206</v>
      </c>
      <c r="E99" s="56">
        <f t="shared" si="20"/>
        <v>643930</v>
      </c>
      <c r="F99" s="18">
        <v>0</v>
      </c>
      <c r="G99" s="18">
        <v>0</v>
      </c>
      <c r="H99" s="48">
        <v>643930</v>
      </c>
    </row>
    <row r="100" spans="1:8" x14ac:dyDescent="0.25">
      <c r="A100" s="1" t="s">
        <v>196</v>
      </c>
      <c r="B100" s="32">
        <f>+B98+1</f>
        <v>86</v>
      </c>
      <c r="C100" s="44">
        <v>5</v>
      </c>
      <c r="D100" s="6" t="s">
        <v>198</v>
      </c>
      <c r="E100" s="56">
        <f t="shared" si="20"/>
        <v>2788507</v>
      </c>
      <c r="F100" s="18">
        <v>2031515</v>
      </c>
      <c r="G100" s="18">
        <v>503960</v>
      </c>
      <c r="H100" s="18">
        <v>253032</v>
      </c>
    </row>
    <row r="101" spans="1:8" x14ac:dyDescent="0.25">
      <c r="A101" s="9"/>
      <c r="B101" s="29"/>
      <c r="C101" s="59"/>
      <c r="D101" s="12" t="s">
        <v>169</v>
      </c>
      <c r="E101" s="20">
        <f>SUM(E102:E175)</f>
        <v>4336048688.6000004</v>
      </c>
      <c r="F101" s="20">
        <f t="shared" ref="F101:H101" si="21">SUM(F102:F175)</f>
        <v>2317191966</v>
      </c>
      <c r="G101" s="20">
        <f t="shared" si="21"/>
        <v>202173348</v>
      </c>
      <c r="H101" s="51">
        <f t="shared" si="21"/>
        <v>1816683374.5999999</v>
      </c>
    </row>
    <row r="102" spans="1:8" x14ac:dyDescent="0.25">
      <c r="B102" s="30">
        <f>+B100+1</f>
        <v>87</v>
      </c>
      <c r="C102" s="44">
        <v>1</v>
      </c>
      <c r="D102" s="2" t="s">
        <v>71</v>
      </c>
      <c r="E102" s="57">
        <f>+F102+G102+H102</f>
        <v>63446489</v>
      </c>
      <c r="F102" s="19">
        <v>39557510</v>
      </c>
      <c r="G102" s="19">
        <v>1723702</v>
      </c>
      <c r="H102" s="19">
        <v>22165277</v>
      </c>
    </row>
    <row r="103" spans="1:8" x14ac:dyDescent="0.25">
      <c r="B103" s="32">
        <f t="shared" ref="B103:C103" si="22">+B102+1</f>
        <v>88</v>
      </c>
      <c r="C103" s="44">
        <f t="shared" si="22"/>
        <v>2</v>
      </c>
      <c r="D103" s="2" t="s">
        <v>172</v>
      </c>
      <c r="E103" s="57">
        <f>+F103+G103+H103</f>
        <v>770485</v>
      </c>
      <c r="F103" s="19">
        <v>617623</v>
      </c>
      <c r="G103" s="19">
        <v>152862</v>
      </c>
      <c r="H103" s="19">
        <v>0</v>
      </c>
    </row>
    <row r="104" spans="1:8" x14ac:dyDescent="0.25">
      <c r="B104" s="32">
        <f t="shared" ref="B104:C104" si="23">+B103+1</f>
        <v>89</v>
      </c>
      <c r="C104" s="44">
        <f t="shared" si="23"/>
        <v>3</v>
      </c>
      <c r="D104" s="2" t="s">
        <v>72</v>
      </c>
      <c r="E104" s="57">
        <f t="shared" ref="E104:E164" si="24">+F104+G104+H104</f>
        <v>34317058</v>
      </c>
      <c r="F104" s="19">
        <v>21667735</v>
      </c>
      <c r="G104" s="19">
        <v>761603</v>
      </c>
      <c r="H104" s="19">
        <v>11887720</v>
      </c>
    </row>
    <row r="105" spans="1:8" x14ac:dyDescent="0.25">
      <c r="B105" s="32">
        <f t="shared" ref="B105:C119" si="25">+B104+1</f>
        <v>90</v>
      </c>
      <c r="C105" s="44">
        <f t="shared" si="25"/>
        <v>4</v>
      </c>
      <c r="D105" s="2" t="s">
        <v>55</v>
      </c>
      <c r="E105" s="57">
        <f t="shared" si="24"/>
        <v>16962657</v>
      </c>
      <c r="F105" s="19">
        <v>12467027</v>
      </c>
      <c r="G105" s="19">
        <f>2578877+5950</f>
        <v>2584827</v>
      </c>
      <c r="H105" s="19">
        <v>1910803</v>
      </c>
    </row>
    <row r="106" spans="1:8" x14ac:dyDescent="0.25">
      <c r="B106" s="32">
        <f t="shared" si="25"/>
        <v>91</v>
      </c>
      <c r="C106" s="44">
        <f t="shared" si="25"/>
        <v>5</v>
      </c>
      <c r="D106" s="3" t="s">
        <v>56</v>
      </c>
      <c r="E106" s="57">
        <f t="shared" si="24"/>
        <v>33434611</v>
      </c>
      <c r="F106" s="19">
        <v>26523616</v>
      </c>
      <c r="G106" s="19">
        <f>3037757+7008</f>
        <v>3044765</v>
      </c>
      <c r="H106" s="19">
        <v>3866230</v>
      </c>
    </row>
    <row r="107" spans="1:8" x14ac:dyDescent="0.25">
      <c r="B107" s="32">
        <f t="shared" si="25"/>
        <v>92</v>
      </c>
      <c r="C107" s="44">
        <f t="shared" si="25"/>
        <v>6</v>
      </c>
      <c r="D107" s="3" t="s">
        <v>57</v>
      </c>
      <c r="E107" s="57">
        <f t="shared" si="24"/>
        <v>32565017</v>
      </c>
      <c r="F107" s="19">
        <v>26202082</v>
      </c>
      <c r="G107" s="19">
        <f>3738500+8625</f>
        <v>3747125</v>
      </c>
      <c r="H107" s="19">
        <v>2615810</v>
      </c>
    </row>
    <row r="108" spans="1:8" x14ac:dyDescent="0.25">
      <c r="B108" s="32">
        <f t="shared" si="25"/>
        <v>93</v>
      </c>
      <c r="C108" s="44">
        <f t="shared" si="25"/>
        <v>7</v>
      </c>
      <c r="D108" s="2" t="s">
        <v>1</v>
      </c>
      <c r="E108" s="57">
        <f t="shared" si="24"/>
        <v>109961912</v>
      </c>
      <c r="F108" s="19">
        <v>68799512</v>
      </c>
      <c r="G108" s="19">
        <v>2693969</v>
      </c>
      <c r="H108" s="19">
        <v>38468431</v>
      </c>
    </row>
    <row r="109" spans="1:8" x14ac:dyDescent="0.25">
      <c r="B109" s="32">
        <f t="shared" si="25"/>
        <v>94</v>
      </c>
      <c r="C109" s="44">
        <f t="shared" si="25"/>
        <v>8</v>
      </c>
      <c r="D109" s="2" t="s">
        <v>73</v>
      </c>
      <c r="E109" s="57">
        <f t="shared" si="24"/>
        <v>59307261</v>
      </c>
      <c r="F109" s="19">
        <v>51037857</v>
      </c>
      <c r="G109" s="19">
        <f>6140791+14167</f>
        <v>6154958</v>
      </c>
      <c r="H109" s="19">
        <v>2114446</v>
      </c>
    </row>
    <row r="110" spans="1:8" x14ac:dyDescent="0.25">
      <c r="B110" s="32">
        <f t="shared" si="25"/>
        <v>95</v>
      </c>
      <c r="C110" s="44">
        <f t="shared" si="25"/>
        <v>9</v>
      </c>
      <c r="D110" s="2" t="s">
        <v>74</v>
      </c>
      <c r="E110" s="57">
        <f t="shared" si="24"/>
        <v>24272867</v>
      </c>
      <c r="F110" s="19">
        <v>19555162</v>
      </c>
      <c r="G110" s="19">
        <v>2434235</v>
      </c>
      <c r="H110" s="19">
        <v>2283470</v>
      </c>
    </row>
    <row r="111" spans="1:8" x14ac:dyDescent="0.25">
      <c r="B111" s="32">
        <f t="shared" si="25"/>
        <v>96</v>
      </c>
      <c r="C111" s="44">
        <f t="shared" si="25"/>
        <v>10</v>
      </c>
      <c r="D111" s="2" t="s">
        <v>58</v>
      </c>
      <c r="E111" s="57">
        <f t="shared" si="24"/>
        <v>64481217.891000003</v>
      </c>
      <c r="F111" s="19">
        <v>53299795</v>
      </c>
      <c r="G111" s="19">
        <f>7266813+16765</f>
        <v>7283578</v>
      </c>
      <c r="H111" s="19">
        <v>3897844.8909999998</v>
      </c>
    </row>
    <row r="112" spans="1:8" x14ac:dyDescent="0.25">
      <c r="B112" s="32">
        <f t="shared" si="25"/>
        <v>97</v>
      </c>
      <c r="C112" s="44">
        <f t="shared" si="25"/>
        <v>11</v>
      </c>
      <c r="D112" s="2" t="s">
        <v>2</v>
      </c>
      <c r="E112" s="57">
        <f t="shared" si="24"/>
        <v>70977901</v>
      </c>
      <c r="F112" s="19">
        <v>41898508</v>
      </c>
      <c r="G112" s="19">
        <v>1163591</v>
      </c>
      <c r="H112" s="19">
        <v>27915802</v>
      </c>
    </row>
    <row r="113" spans="2:8" x14ac:dyDescent="0.25">
      <c r="B113" s="32">
        <f t="shared" si="25"/>
        <v>98</v>
      </c>
      <c r="C113" s="44">
        <f t="shared" si="25"/>
        <v>12</v>
      </c>
      <c r="D113" s="2" t="s">
        <v>75</v>
      </c>
      <c r="E113" s="57">
        <f t="shared" si="24"/>
        <v>8458220</v>
      </c>
      <c r="F113" s="19">
        <v>4863380</v>
      </c>
      <c r="G113" s="19">
        <v>721058</v>
      </c>
      <c r="H113" s="19">
        <v>2873782</v>
      </c>
    </row>
    <row r="114" spans="2:8" x14ac:dyDescent="0.25">
      <c r="B114" s="32">
        <f t="shared" si="25"/>
        <v>99</v>
      </c>
      <c r="C114" s="44">
        <f t="shared" si="25"/>
        <v>13</v>
      </c>
      <c r="D114" s="2" t="s">
        <v>59</v>
      </c>
      <c r="E114" s="57">
        <f t="shared" si="24"/>
        <v>23809950</v>
      </c>
      <c r="F114" s="19">
        <v>17234596</v>
      </c>
      <c r="G114" s="19">
        <v>2382124</v>
      </c>
      <c r="H114" s="19">
        <v>4193230</v>
      </c>
    </row>
    <row r="115" spans="2:8" x14ac:dyDescent="0.25">
      <c r="B115" s="32">
        <f t="shared" si="25"/>
        <v>100</v>
      </c>
      <c r="C115" s="44">
        <f t="shared" si="25"/>
        <v>14</v>
      </c>
      <c r="D115" s="2" t="s">
        <v>3</v>
      </c>
      <c r="E115" s="57">
        <f t="shared" si="24"/>
        <v>49847921</v>
      </c>
      <c r="F115" s="19">
        <v>37518474</v>
      </c>
      <c r="G115" s="19">
        <v>6139785</v>
      </c>
      <c r="H115" s="19">
        <v>6189662</v>
      </c>
    </row>
    <row r="116" spans="2:8" x14ac:dyDescent="0.25">
      <c r="B116" s="32">
        <f t="shared" si="25"/>
        <v>101</v>
      </c>
      <c r="C116" s="44">
        <f t="shared" si="25"/>
        <v>15</v>
      </c>
      <c r="D116" s="2" t="s">
        <v>76</v>
      </c>
      <c r="E116" s="57">
        <f t="shared" si="24"/>
        <v>60221450</v>
      </c>
      <c r="F116" s="19">
        <v>50878240</v>
      </c>
      <c r="G116" s="19">
        <v>6980220</v>
      </c>
      <c r="H116" s="19">
        <v>2362990</v>
      </c>
    </row>
    <row r="117" spans="2:8" x14ac:dyDescent="0.25">
      <c r="B117" s="32">
        <f t="shared" si="25"/>
        <v>102</v>
      </c>
      <c r="C117" s="44">
        <f t="shared" si="25"/>
        <v>16</v>
      </c>
      <c r="D117" s="2" t="s">
        <v>77</v>
      </c>
      <c r="E117" s="57">
        <f t="shared" si="24"/>
        <v>18793407</v>
      </c>
      <c r="F117" s="19">
        <v>14539742</v>
      </c>
      <c r="G117" s="19">
        <v>2168165</v>
      </c>
      <c r="H117" s="19">
        <v>2085500</v>
      </c>
    </row>
    <row r="118" spans="2:8" x14ac:dyDescent="0.25">
      <c r="B118" s="32">
        <f t="shared" si="25"/>
        <v>103</v>
      </c>
      <c r="C118" s="44">
        <f t="shared" si="25"/>
        <v>17</v>
      </c>
      <c r="D118" s="2" t="s">
        <v>78</v>
      </c>
      <c r="E118" s="57">
        <f t="shared" si="24"/>
        <v>7661609</v>
      </c>
      <c r="F118" s="19">
        <v>6131205</v>
      </c>
      <c r="G118" s="19">
        <v>1190781</v>
      </c>
      <c r="H118" s="19">
        <v>339623</v>
      </c>
    </row>
    <row r="119" spans="2:8" x14ac:dyDescent="0.25">
      <c r="B119" s="32">
        <f t="shared" si="25"/>
        <v>104</v>
      </c>
      <c r="C119" s="44">
        <f t="shared" si="25"/>
        <v>18</v>
      </c>
      <c r="D119" s="2" t="s">
        <v>4</v>
      </c>
      <c r="E119" s="57">
        <f t="shared" si="24"/>
        <v>81101966</v>
      </c>
      <c r="F119" s="19">
        <v>48069464</v>
      </c>
      <c r="G119" s="19">
        <v>1497093</v>
      </c>
      <c r="H119" s="19">
        <v>31535409</v>
      </c>
    </row>
    <row r="120" spans="2:8" x14ac:dyDescent="0.25">
      <c r="B120" s="32">
        <f t="shared" ref="B120:C120" si="26">+B119+1</f>
        <v>105</v>
      </c>
      <c r="C120" s="44">
        <f t="shared" si="26"/>
        <v>19</v>
      </c>
      <c r="D120" s="2" t="s">
        <v>173</v>
      </c>
      <c r="E120" s="57">
        <f t="shared" ref="E120" si="27">+F120+G120+H120</f>
        <v>770485</v>
      </c>
      <c r="F120" s="19">
        <v>617623</v>
      </c>
      <c r="G120" s="19">
        <v>152862</v>
      </c>
      <c r="H120" s="19">
        <v>0</v>
      </c>
    </row>
    <row r="121" spans="2:8" x14ac:dyDescent="0.25">
      <c r="B121" s="32">
        <f t="shared" ref="B121:C121" si="28">+B120+1</f>
        <v>106</v>
      </c>
      <c r="C121" s="44">
        <f t="shared" si="28"/>
        <v>20</v>
      </c>
      <c r="D121" s="2" t="s">
        <v>79</v>
      </c>
      <c r="E121" s="57">
        <f t="shared" si="24"/>
        <v>57221013</v>
      </c>
      <c r="F121" s="19">
        <v>47793458</v>
      </c>
      <c r="G121" s="19">
        <v>7325041</v>
      </c>
      <c r="H121" s="19">
        <v>2102514</v>
      </c>
    </row>
    <row r="122" spans="2:8" x14ac:dyDescent="0.25">
      <c r="B122" s="32">
        <f t="shared" ref="B122:C126" si="29">+B121+1</f>
        <v>107</v>
      </c>
      <c r="C122" s="44">
        <f t="shared" si="29"/>
        <v>21</v>
      </c>
      <c r="D122" s="2" t="s">
        <v>5</v>
      </c>
      <c r="E122" s="57">
        <f t="shared" si="24"/>
        <v>7439759</v>
      </c>
      <c r="F122" s="19">
        <v>5373476</v>
      </c>
      <c r="G122" s="19">
        <v>794858</v>
      </c>
      <c r="H122" s="19">
        <v>1271425</v>
      </c>
    </row>
    <row r="123" spans="2:8" x14ac:dyDescent="0.25">
      <c r="B123" s="32">
        <f t="shared" si="29"/>
        <v>108</v>
      </c>
      <c r="C123" s="44">
        <f t="shared" si="29"/>
        <v>22</v>
      </c>
      <c r="D123" s="2" t="s">
        <v>80</v>
      </c>
      <c r="E123" s="57">
        <f t="shared" si="24"/>
        <v>26387496</v>
      </c>
      <c r="F123" s="19">
        <v>19237806</v>
      </c>
      <c r="G123" s="19">
        <v>2440848</v>
      </c>
      <c r="H123" s="19">
        <v>4708842</v>
      </c>
    </row>
    <row r="124" spans="2:8" x14ac:dyDescent="0.25">
      <c r="B124" s="32">
        <f t="shared" si="29"/>
        <v>109</v>
      </c>
      <c r="C124" s="44">
        <f t="shared" si="29"/>
        <v>23</v>
      </c>
      <c r="D124" s="2" t="s">
        <v>81</v>
      </c>
      <c r="E124" s="57">
        <f t="shared" si="24"/>
        <v>14599889</v>
      </c>
      <c r="F124" s="19">
        <v>11153885</v>
      </c>
      <c r="G124" s="19">
        <v>1455751</v>
      </c>
      <c r="H124" s="19">
        <v>1990253</v>
      </c>
    </row>
    <row r="125" spans="2:8" x14ac:dyDescent="0.25">
      <c r="B125" s="32">
        <f t="shared" si="29"/>
        <v>110</v>
      </c>
      <c r="C125" s="44">
        <f t="shared" si="29"/>
        <v>24</v>
      </c>
      <c r="D125" s="2" t="s">
        <v>6</v>
      </c>
      <c r="E125" s="57">
        <f t="shared" si="24"/>
        <v>187284045</v>
      </c>
      <c r="F125" s="19">
        <v>84134850</v>
      </c>
      <c r="G125" s="19">
        <v>2929722</v>
      </c>
      <c r="H125" s="19">
        <v>100219473</v>
      </c>
    </row>
    <row r="126" spans="2:8" x14ac:dyDescent="0.25">
      <c r="B126" s="32">
        <f t="shared" si="29"/>
        <v>111</v>
      </c>
      <c r="C126" s="44">
        <f t="shared" si="29"/>
        <v>25</v>
      </c>
      <c r="D126" s="2" t="s">
        <v>7</v>
      </c>
      <c r="E126" s="57">
        <f t="shared" si="24"/>
        <v>71277384</v>
      </c>
      <c r="F126" s="19">
        <v>59906824</v>
      </c>
      <c r="G126" s="19">
        <v>7221902</v>
      </c>
      <c r="H126" s="19">
        <v>4148658</v>
      </c>
    </row>
    <row r="127" spans="2:8" x14ac:dyDescent="0.25">
      <c r="B127" s="32">
        <f t="shared" ref="B127:C127" si="30">+B126+1</f>
        <v>112</v>
      </c>
      <c r="C127" s="44">
        <f t="shared" si="30"/>
        <v>26</v>
      </c>
      <c r="D127" s="2" t="s">
        <v>214</v>
      </c>
      <c r="E127" s="57">
        <f t="shared" si="24"/>
        <v>88359704</v>
      </c>
      <c r="F127" s="19">
        <v>46216602</v>
      </c>
      <c r="G127" s="19">
        <v>1444829</v>
      </c>
      <c r="H127" s="19">
        <v>40698273</v>
      </c>
    </row>
    <row r="128" spans="2:8" x14ac:dyDescent="0.25">
      <c r="B128" s="32">
        <f t="shared" ref="B128:C128" si="31">+B127+1</f>
        <v>113</v>
      </c>
      <c r="C128" s="44">
        <f t="shared" si="31"/>
        <v>27</v>
      </c>
      <c r="D128" s="2" t="s">
        <v>8</v>
      </c>
      <c r="E128" s="57">
        <f t="shared" si="24"/>
        <v>96459065</v>
      </c>
      <c r="F128" s="19">
        <v>66174351</v>
      </c>
      <c r="G128" s="19">
        <v>2535176</v>
      </c>
      <c r="H128" s="19">
        <v>27749538</v>
      </c>
    </row>
    <row r="129" spans="1:8" x14ac:dyDescent="0.25">
      <c r="B129" s="32">
        <f t="shared" ref="B129:C129" si="32">+B128+1</f>
        <v>114</v>
      </c>
      <c r="C129" s="44">
        <f t="shared" si="32"/>
        <v>28</v>
      </c>
      <c r="D129" s="2" t="s">
        <v>152</v>
      </c>
      <c r="E129" s="57">
        <f t="shared" si="24"/>
        <v>50786515</v>
      </c>
      <c r="F129" s="19">
        <v>38314496</v>
      </c>
      <c r="G129" s="19">
        <v>4847884</v>
      </c>
      <c r="H129" s="19">
        <v>7624135</v>
      </c>
    </row>
    <row r="130" spans="1:8" x14ac:dyDescent="0.25">
      <c r="B130" s="32">
        <f t="shared" ref="B130:C130" si="33">+B129+1</f>
        <v>115</v>
      </c>
      <c r="C130" s="44">
        <f t="shared" si="33"/>
        <v>29</v>
      </c>
      <c r="D130" s="2" t="s">
        <v>82</v>
      </c>
      <c r="E130" s="57">
        <f t="shared" si="24"/>
        <v>47924032</v>
      </c>
      <c r="F130" s="19">
        <v>41550118</v>
      </c>
      <c r="G130" s="19">
        <v>4489478</v>
      </c>
      <c r="H130" s="19">
        <v>1884436</v>
      </c>
    </row>
    <row r="131" spans="1:8" x14ac:dyDescent="0.25">
      <c r="B131" s="32">
        <f t="shared" ref="B131:C131" si="34">+B130+1</f>
        <v>116</v>
      </c>
      <c r="C131" s="44">
        <f t="shared" si="34"/>
        <v>30</v>
      </c>
      <c r="D131" s="2" t="s">
        <v>60</v>
      </c>
      <c r="E131" s="57">
        <f t="shared" si="24"/>
        <v>27738903</v>
      </c>
      <c r="F131" s="19">
        <v>22173929</v>
      </c>
      <c r="G131" s="19">
        <v>2783644</v>
      </c>
      <c r="H131" s="19">
        <v>2781330</v>
      </c>
    </row>
    <row r="132" spans="1:8" x14ac:dyDescent="0.25">
      <c r="B132" s="32">
        <f t="shared" ref="B132:C132" si="35">+B131+1</f>
        <v>117</v>
      </c>
      <c r="C132" s="44">
        <f t="shared" si="35"/>
        <v>31</v>
      </c>
      <c r="D132" s="2" t="s">
        <v>9</v>
      </c>
      <c r="E132" s="57">
        <f t="shared" si="24"/>
        <v>112235060</v>
      </c>
      <c r="F132" s="19">
        <v>69464138</v>
      </c>
      <c r="G132" s="19">
        <v>2961755</v>
      </c>
      <c r="H132" s="19">
        <v>39809167</v>
      </c>
    </row>
    <row r="133" spans="1:8" x14ac:dyDescent="0.25">
      <c r="B133" s="32">
        <f t="shared" ref="B133:C133" si="36">+B132+1</f>
        <v>118</v>
      </c>
      <c r="C133" s="44">
        <f t="shared" si="36"/>
        <v>32</v>
      </c>
      <c r="D133" s="47" t="s">
        <v>175</v>
      </c>
      <c r="E133" s="57">
        <f t="shared" si="24"/>
        <v>68201422</v>
      </c>
      <c r="F133" s="19">
        <v>37828190</v>
      </c>
      <c r="G133" s="19">
        <v>1935099</v>
      </c>
      <c r="H133" s="19">
        <v>28438133</v>
      </c>
    </row>
    <row r="134" spans="1:8" x14ac:dyDescent="0.25">
      <c r="B134" s="32">
        <f t="shared" ref="B134:C134" si="37">+B133+1</f>
        <v>119</v>
      </c>
      <c r="C134" s="44">
        <f t="shared" si="37"/>
        <v>33</v>
      </c>
      <c r="D134" s="2" t="s">
        <v>83</v>
      </c>
      <c r="E134" s="57">
        <f>+F134+G134+H134</f>
        <v>46589568</v>
      </c>
      <c r="F134" s="19">
        <v>21256860</v>
      </c>
      <c r="G134" s="19">
        <v>612229</v>
      </c>
      <c r="H134" s="19">
        <v>24720479</v>
      </c>
    </row>
    <row r="135" spans="1:8" x14ac:dyDescent="0.25">
      <c r="B135" s="32">
        <f t="shared" ref="B135:C135" si="38">+B134+1</f>
        <v>120</v>
      </c>
      <c r="C135" s="44">
        <f t="shared" si="38"/>
        <v>34</v>
      </c>
      <c r="D135" s="2" t="s">
        <v>10</v>
      </c>
      <c r="E135" s="57">
        <f t="shared" si="24"/>
        <v>20802020</v>
      </c>
      <c r="F135" s="19">
        <v>12364966</v>
      </c>
      <c r="G135" s="19">
        <v>642796</v>
      </c>
      <c r="H135" s="19">
        <v>7794258</v>
      </c>
    </row>
    <row r="136" spans="1:8" x14ac:dyDescent="0.25">
      <c r="B136" s="32">
        <f t="shared" ref="B136:C136" si="39">+B135+1</f>
        <v>121</v>
      </c>
      <c r="C136" s="44">
        <f t="shared" si="39"/>
        <v>35</v>
      </c>
      <c r="D136" s="2" t="s">
        <v>11</v>
      </c>
      <c r="E136" s="57">
        <f t="shared" si="24"/>
        <v>8637641</v>
      </c>
      <c r="F136" s="19">
        <v>6558123</v>
      </c>
      <c r="G136" s="19">
        <v>1002394</v>
      </c>
      <c r="H136" s="19">
        <v>1077124</v>
      </c>
    </row>
    <row r="137" spans="1:8" x14ac:dyDescent="0.25">
      <c r="B137" s="32">
        <f t="shared" ref="B137:C137" si="40">+B136+1</f>
        <v>122</v>
      </c>
      <c r="C137" s="44">
        <f t="shared" si="40"/>
        <v>36</v>
      </c>
      <c r="D137" s="2" t="s">
        <v>61</v>
      </c>
      <c r="E137" s="57">
        <f t="shared" si="24"/>
        <v>17397669</v>
      </c>
      <c r="F137" s="19">
        <v>12248062</v>
      </c>
      <c r="G137" s="19">
        <v>2306947</v>
      </c>
      <c r="H137" s="19">
        <v>2842660</v>
      </c>
    </row>
    <row r="138" spans="1:8" x14ac:dyDescent="0.25">
      <c r="B138" s="32">
        <f t="shared" ref="B138:C138" si="41">+B137+1</f>
        <v>123</v>
      </c>
      <c r="C138" s="44">
        <f t="shared" si="41"/>
        <v>37</v>
      </c>
      <c r="D138" s="2" t="s">
        <v>62</v>
      </c>
      <c r="E138" s="57">
        <f t="shared" si="24"/>
        <v>35692575</v>
      </c>
      <c r="F138" s="19">
        <v>26974659</v>
      </c>
      <c r="G138" s="19">
        <v>4150944</v>
      </c>
      <c r="H138" s="19">
        <v>4566972</v>
      </c>
    </row>
    <row r="139" spans="1:8" x14ac:dyDescent="0.25">
      <c r="B139" s="32">
        <f t="shared" ref="B139:C139" si="42">+B138+1</f>
        <v>124</v>
      </c>
      <c r="C139" s="44">
        <f t="shared" si="42"/>
        <v>38</v>
      </c>
      <c r="D139" s="2" t="s">
        <v>63</v>
      </c>
      <c r="E139" s="57">
        <f t="shared" si="24"/>
        <v>6844015</v>
      </c>
      <c r="F139" s="19">
        <v>4856174</v>
      </c>
      <c r="G139" s="19">
        <v>766796</v>
      </c>
      <c r="H139" s="19">
        <v>1221045</v>
      </c>
    </row>
    <row r="140" spans="1:8" x14ac:dyDescent="0.25">
      <c r="A140" s="1" t="s">
        <v>196</v>
      </c>
      <c r="B140" s="32">
        <f t="shared" ref="B140:C140" si="43">+B139+1</f>
        <v>125</v>
      </c>
      <c r="C140" s="44">
        <f t="shared" si="43"/>
        <v>39</v>
      </c>
      <c r="D140" s="2" t="s">
        <v>84</v>
      </c>
      <c r="E140" s="57">
        <f t="shared" si="24"/>
        <v>262108081</v>
      </c>
      <c r="F140" s="19">
        <v>157217019</v>
      </c>
      <c r="G140" s="19">
        <v>10287839</v>
      </c>
      <c r="H140" s="19">
        <v>94603223</v>
      </c>
    </row>
    <row r="141" spans="1:8" x14ac:dyDescent="0.25">
      <c r="A141" s="1" t="s">
        <v>196</v>
      </c>
      <c r="B141" s="32">
        <f t="shared" ref="B141:C141" si="44">+B140+1</f>
        <v>126</v>
      </c>
      <c r="C141" s="44">
        <f t="shared" si="44"/>
        <v>40</v>
      </c>
      <c r="D141" s="2" t="s">
        <v>12</v>
      </c>
      <c r="E141" s="57">
        <f t="shared" si="24"/>
        <v>103632562</v>
      </c>
      <c r="F141" s="19">
        <v>61217194</v>
      </c>
      <c r="G141" s="19">
        <v>2758037</v>
      </c>
      <c r="H141" s="19">
        <v>39657331</v>
      </c>
    </row>
    <row r="142" spans="1:8" x14ac:dyDescent="0.25">
      <c r="A142" s="1" t="s">
        <v>196</v>
      </c>
      <c r="B142" s="32">
        <f t="shared" ref="B142:C142" si="45">+B141+1</f>
        <v>127</v>
      </c>
      <c r="C142" s="44">
        <f t="shared" si="45"/>
        <v>41</v>
      </c>
      <c r="D142" s="2" t="s">
        <v>85</v>
      </c>
      <c r="E142" s="57">
        <f t="shared" si="24"/>
        <v>53813651</v>
      </c>
      <c r="F142" s="19">
        <v>32924211</v>
      </c>
      <c r="G142" s="19">
        <v>4907440</v>
      </c>
      <c r="H142" s="19">
        <v>15982000</v>
      </c>
    </row>
    <row r="143" spans="1:8" x14ac:dyDescent="0.25">
      <c r="A143" s="1" t="s">
        <v>196</v>
      </c>
      <c r="B143" s="32">
        <f t="shared" ref="B143:C143" si="46">+B142+1</f>
        <v>128</v>
      </c>
      <c r="C143" s="44">
        <f t="shared" si="46"/>
        <v>42</v>
      </c>
      <c r="D143" s="2" t="s">
        <v>13</v>
      </c>
      <c r="E143" s="57">
        <f t="shared" si="24"/>
        <v>134704909</v>
      </c>
      <c r="F143" s="19">
        <v>83036457</v>
      </c>
      <c r="G143" s="19">
        <v>4671714</v>
      </c>
      <c r="H143" s="19">
        <v>46996738</v>
      </c>
    </row>
    <row r="144" spans="1:8" x14ac:dyDescent="0.25">
      <c r="A144" s="1" t="s">
        <v>196</v>
      </c>
      <c r="B144" s="32">
        <f t="shared" ref="B144:C144" si="47">+B143+1</f>
        <v>129</v>
      </c>
      <c r="C144" s="44">
        <f t="shared" si="47"/>
        <v>43</v>
      </c>
      <c r="D144" s="2" t="s">
        <v>86</v>
      </c>
      <c r="E144" s="57">
        <f t="shared" si="24"/>
        <v>183248596</v>
      </c>
      <c r="F144" s="19">
        <v>84354800</v>
      </c>
      <c r="G144" s="19">
        <v>4311228</v>
      </c>
      <c r="H144" s="19">
        <v>94582568</v>
      </c>
    </row>
    <row r="145" spans="1:8" x14ac:dyDescent="0.25">
      <c r="A145" s="1" t="s">
        <v>196</v>
      </c>
      <c r="B145" s="32">
        <f t="shared" ref="B145:C145" si="48">+B144+1</f>
        <v>130</v>
      </c>
      <c r="C145" s="44">
        <f t="shared" si="48"/>
        <v>44</v>
      </c>
      <c r="D145" s="2" t="s">
        <v>87</v>
      </c>
      <c r="E145" s="57">
        <f t="shared" si="24"/>
        <v>43760352</v>
      </c>
      <c r="F145" s="19">
        <v>21731940</v>
      </c>
      <c r="G145" s="19">
        <v>838143</v>
      </c>
      <c r="H145" s="19">
        <v>21190269</v>
      </c>
    </row>
    <row r="146" spans="1:8" x14ac:dyDescent="0.25">
      <c r="A146" s="1" t="s">
        <v>196</v>
      </c>
      <c r="B146" s="32">
        <f t="shared" ref="B146:C146" si="49">+B145+1</f>
        <v>131</v>
      </c>
      <c r="C146" s="44">
        <f t="shared" si="49"/>
        <v>45</v>
      </c>
      <c r="D146" s="2" t="s">
        <v>88</v>
      </c>
      <c r="E146" s="57">
        <f t="shared" si="24"/>
        <v>53404693</v>
      </c>
      <c r="F146" s="19">
        <v>29983706</v>
      </c>
      <c r="G146" s="19">
        <v>1156473</v>
      </c>
      <c r="H146" s="19">
        <v>22264514</v>
      </c>
    </row>
    <row r="147" spans="1:8" x14ac:dyDescent="0.25">
      <c r="A147" s="1" t="s">
        <v>196</v>
      </c>
      <c r="B147" s="32">
        <f t="shared" ref="B147:C147" si="50">+B146+1</f>
        <v>132</v>
      </c>
      <c r="C147" s="44">
        <f t="shared" si="50"/>
        <v>46</v>
      </c>
      <c r="D147" s="2" t="s">
        <v>89</v>
      </c>
      <c r="E147" s="57">
        <f t="shared" si="24"/>
        <v>48778403</v>
      </c>
      <c r="F147" s="19">
        <v>30678167</v>
      </c>
      <c r="G147" s="19">
        <v>1712870</v>
      </c>
      <c r="H147" s="19">
        <v>16387366</v>
      </c>
    </row>
    <row r="148" spans="1:8" x14ac:dyDescent="0.25">
      <c r="A148" s="1" t="s">
        <v>196</v>
      </c>
      <c r="B148" s="32">
        <f t="shared" ref="B148:C148" si="51">+B147+1</f>
        <v>133</v>
      </c>
      <c r="C148" s="44">
        <f t="shared" si="51"/>
        <v>47</v>
      </c>
      <c r="D148" s="2" t="s">
        <v>90</v>
      </c>
      <c r="E148" s="57">
        <f t="shared" si="24"/>
        <v>63079789</v>
      </c>
      <c r="F148" s="19">
        <v>51909281</v>
      </c>
      <c r="G148" s="19">
        <f>4039047+9318</f>
        <v>4048365</v>
      </c>
      <c r="H148" s="19">
        <v>7122143</v>
      </c>
    </row>
    <row r="149" spans="1:8" x14ac:dyDescent="0.25">
      <c r="A149" s="1" t="s">
        <v>196</v>
      </c>
      <c r="B149" s="32">
        <f t="shared" ref="B149:C149" si="52">+B148+1</f>
        <v>134</v>
      </c>
      <c r="C149" s="44">
        <f t="shared" si="52"/>
        <v>48</v>
      </c>
      <c r="D149" s="2" t="s">
        <v>91</v>
      </c>
      <c r="E149" s="57">
        <f t="shared" si="24"/>
        <v>30772772</v>
      </c>
      <c r="F149" s="19">
        <v>22519509</v>
      </c>
      <c r="G149" s="19">
        <v>4027217</v>
      </c>
      <c r="H149" s="19">
        <v>4226046</v>
      </c>
    </row>
    <row r="150" spans="1:8" ht="31.5" x14ac:dyDescent="0.25">
      <c r="A150" s="1" t="s">
        <v>196</v>
      </c>
      <c r="B150" s="32">
        <f t="shared" ref="B150:C150" si="53">+B149+1</f>
        <v>135</v>
      </c>
      <c r="C150" s="44">
        <f t="shared" si="53"/>
        <v>49</v>
      </c>
      <c r="D150" s="2" t="s">
        <v>64</v>
      </c>
      <c r="E150" s="57">
        <f t="shared" si="24"/>
        <v>73047954</v>
      </c>
      <c r="F150" s="19">
        <v>41972275</v>
      </c>
      <c r="G150" s="19">
        <v>1812784</v>
      </c>
      <c r="H150" s="19">
        <v>29262895</v>
      </c>
    </row>
    <row r="151" spans="1:8" x14ac:dyDescent="0.25">
      <c r="B151" s="32">
        <f t="shared" ref="B151:C151" si="54">+B150+1</f>
        <v>136</v>
      </c>
      <c r="C151" s="44">
        <f t="shared" si="54"/>
        <v>50</v>
      </c>
      <c r="D151" s="2" t="s">
        <v>14</v>
      </c>
      <c r="E151" s="57">
        <f t="shared" si="24"/>
        <v>77610368</v>
      </c>
      <c r="F151" s="19">
        <v>43572201</v>
      </c>
      <c r="G151" s="19">
        <v>1694810</v>
      </c>
      <c r="H151" s="19">
        <v>32343357</v>
      </c>
    </row>
    <row r="152" spans="1:8" x14ac:dyDescent="0.25">
      <c r="B152" s="32">
        <f t="shared" ref="B152:C165" si="55">+B151+1</f>
        <v>137</v>
      </c>
      <c r="C152" s="44">
        <f t="shared" si="55"/>
        <v>51</v>
      </c>
      <c r="D152" s="2" t="s">
        <v>92</v>
      </c>
      <c r="E152" s="57">
        <f t="shared" si="24"/>
        <v>41614174</v>
      </c>
      <c r="F152" s="19">
        <v>28048675</v>
      </c>
      <c r="G152" s="19">
        <v>3857465</v>
      </c>
      <c r="H152" s="19">
        <v>9708034</v>
      </c>
    </row>
    <row r="153" spans="1:8" x14ac:dyDescent="0.25">
      <c r="B153" s="32">
        <f t="shared" si="55"/>
        <v>138</v>
      </c>
      <c r="C153" s="44">
        <f t="shared" si="55"/>
        <v>52</v>
      </c>
      <c r="D153" s="2" t="s">
        <v>194</v>
      </c>
      <c r="E153" s="57">
        <f t="shared" si="24"/>
        <v>46789789</v>
      </c>
      <c r="F153" s="19">
        <v>33193986</v>
      </c>
      <c r="G153" s="19">
        <v>4178468</v>
      </c>
      <c r="H153" s="19">
        <v>9417335</v>
      </c>
    </row>
    <row r="154" spans="1:8" x14ac:dyDescent="0.25">
      <c r="B154" s="32">
        <f t="shared" si="55"/>
        <v>139</v>
      </c>
      <c r="C154" s="44">
        <f t="shared" si="55"/>
        <v>53</v>
      </c>
      <c r="D154" s="2" t="s">
        <v>93</v>
      </c>
      <c r="E154" s="57">
        <f t="shared" si="24"/>
        <v>40914381</v>
      </c>
      <c r="F154" s="19">
        <v>32273409</v>
      </c>
      <c r="G154" s="19">
        <f>4807680+11092</f>
        <v>4818772</v>
      </c>
      <c r="H154" s="19">
        <v>3822200</v>
      </c>
    </row>
    <row r="155" spans="1:8" x14ac:dyDescent="0.25">
      <c r="B155" s="32">
        <f t="shared" si="55"/>
        <v>140</v>
      </c>
      <c r="C155" s="44">
        <f t="shared" si="55"/>
        <v>54</v>
      </c>
      <c r="D155" s="2" t="s">
        <v>15</v>
      </c>
      <c r="E155" s="57">
        <f t="shared" si="24"/>
        <v>102502440</v>
      </c>
      <c r="F155" s="19">
        <v>56014809</v>
      </c>
      <c r="G155" s="19">
        <v>2049991</v>
      </c>
      <c r="H155" s="19">
        <v>44437640</v>
      </c>
    </row>
    <row r="156" spans="1:8" x14ac:dyDescent="0.25">
      <c r="B156" s="32">
        <f t="shared" si="55"/>
        <v>141</v>
      </c>
      <c r="C156" s="44">
        <f t="shared" si="55"/>
        <v>55</v>
      </c>
      <c r="D156" s="2" t="s">
        <v>65</v>
      </c>
      <c r="E156" s="57">
        <f t="shared" si="24"/>
        <v>20726712</v>
      </c>
      <c r="F156" s="19">
        <v>16395816</v>
      </c>
      <c r="G156" s="19">
        <v>2181118</v>
      </c>
      <c r="H156" s="19">
        <v>2149778</v>
      </c>
    </row>
    <row r="157" spans="1:8" x14ac:dyDescent="0.25">
      <c r="B157" s="32">
        <f t="shared" si="55"/>
        <v>142</v>
      </c>
      <c r="C157" s="44">
        <f t="shared" si="55"/>
        <v>56</v>
      </c>
      <c r="D157" s="2" t="s">
        <v>94</v>
      </c>
      <c r="E157" s="57">
        <f t="shared" si="24"/>
        <v>124823041</v>
      </c>
      <c r="F157" s="19">
        <v>75806228</v>
      </c>
      <c r="G157" s="19">
        <v>3061553</v>
      </c>
      <c r="H157" s="19">
        <v>45955260</v>
      </c>
    </row>
    <row r="158" spans="1:8" x14ac:dyDescent="0.25">
      <c r="B158" s="32">
        <f t="shared" si="55"/>
        <v>143</v>
      </c>
      <c r="C158" s="44">
        <f t="shared" si="55"/>
        <v>57</v>
      </c>
      <c r="D158" s="2" t="s">
        <v>95</v>
      </c>
      <c r="E158" s="57">
        <f t="shared" si="24"/>
        <v>72980237</v>
      </c>
      <c r="F158" s="19">
        <v>54457472</v>
      </c>
      <c r="G158" s="19">
        <v>6930126</v>
      </c>
      <c r="H158" s="19">
        <v>11592639</v>
      </c>
    </row>
    <row r="159" spans="1:8" x14ac:dyDescent="0.25">
      <c r="B159" s="32">
        <f t="shared" si="55"/>
        <v>144</v>
      </c>
      <c r="C159" s="44">
        <f t="shared" si="55"/>
        <v>58</v>
      </c>
      <c r="D159" s="2" t="s">
        <v>96</v>
      </c>
      <c r="E159" s="57">
        <f t="shared" si="24"/>
        <v>72366743.012999997</v>
      </c>
      <c r="F159" s="19">
        <v>60728557</v>
      </c>
      <c r="G159" s="19">
        <v>7555117</v>
      </c>
      <c r="H159" s="19">
        <v>4083069.0129999998</v>
      </c>
    </row>
    <row r="160" spans="1:8" x14ac:dyDescent="0.25">
      <c r="B160" s="32">
        <f t="shared" si="55"/>
        <v>145</v>
      </c>
      <c r="C160" s="44">
        <f t="shared" si="55"/>
        <v>59</v>
      </c>
      <c r="D160" s="2" t="s">
        <v>97</v>
      </c>
      <c r="E160" s="57">
        <f t="shared" si="24"/>
        <v>11534863</v>
      </c>
      <c r="F160" s="19">
        <v>8166777</v>
      </c>
      <c r="G160" s="19">
        <v>1412307</v>
      </c>
      <c r="H160" s="19">
        <v>1955779</v>
      </c>
    </row>
    <row r="161" spans="1:8" x14ac:dyDescent="0.25">
      <c r="A161" s="1" t="s">
        <v>196</v>
      </c>
      <c r="B161" s="32">
        <f t="shared" si="55"/>
        <v>146</v>
      </c>
      <c r="C161" s="44">
        <f t="shared" si="55"/>
        <v>60</v>
      </c>
      <c r="D161" s="2" t="s">
        <v>98</v>
      </c>
      <c r="E161" s="57">
        <f t="shared" si="24"/>
        <v>10048462</v>
      </c>
      <c r="F161" s="19">
        <v>8032412</v>
      </c>
      <c r="G161" s="19">
        <v>1397050</v>
      </c>
      <c r="H161" s="19">
        <v>619000</v>
      </c>
    </row>
    <row r="162" spans="1:8" x14ac:dyDescent="0.25">
      <c r="A162" s="1" t="s">
        <v>196</v>
      </c>
      <c r="B162" s="32">
        <f t="shared" si="55"/>
        <v>147</v>
      </c>
      <c r="C162" s="44">
        <f t="shared" si="55"/>
        <v>61</v>
      </c>
      <c r="D162" s="2" t="s">
        <v>99</v>
      </c>
      <c r="E162" s="57">
        <f t="shared" si="24"/>
        <v>13978193</v>
      </c>
      <c r="F162" s="19">
        <v>11458406</v>
      </c>
      <c r="G162" s="19">
        <v>2212287</v>
      </c>
      <c r="H162" s="19">
        <v>307500</v>
      </c>
    </row>
    <row r="163" spans="1:8" x14ac:dyDescent="0.25">
      <c r="B163" s="32">
        <f t="shared" si="55"/>
        <v>148</v>
      </c>
      <c r="C163" s="44">
        <f t="shared" si="55"/>
        <v>62</v>
      </c>
      <c r="D163" s="2" t="s">
        <v>100</v>
      </c>
      <c r="E163" s="57">
        <f t="shared" si="24"/>
        <v>53611595</v>
      </c>
      <c r="F163" s="19">
        <v>40563916</v>
      </c>
      <c r="G163" s="19">
        <f>5537194+12775</f>
        <v>5549969</v>
      </c>
      <c r="H163" s="19">
        <v>7497710</v>
      </c>
    </row>
    <row r="164" spans="1:8" x14ac:dyDescent="0.25">
      <c r="B164" s="32">
        <f t="shared" si="55"/>
        <v>149</v>
      </c>
      <c r="C164" s="44">
        <f t="shared" si="55"/>
        <v>63</v>
      </c>
      <c r="D164" s="2" t="s">
        <v>16</v>
      </c>
      <c r="E164" s="57">
        <f t="shared" si="24"/>
        <v>13353135</v>
      </c>
      <c r="F164" s="19">
        <v>10465755</v>
      </c>
      <c r="G164" s="19">
        <v>1650580</v>
      </c>
      <c r="H164" s="19">
        <v>1236800</v>
      </c>
    </row>
    <row r="165" spans="1:8" x14ac:dyDescent="0.25">
      <c r="B165" s="32">
        <f t="shared" si="55"/>
        <v>150</v>
      </c>
      <c r="C165" s="44">
        <f t="shared" si="55"/>
        <v>64</v>
      </c>
      <c r="D165" s="2" t="s">
        <v>101</v>
      </c>
      <c r="E165" s="57">
        <f t="shared" ref="E165:E177" si="56">+F165+G165+H165</f>
        <v>9414976</v>
      </c>
      <c r="F165" s="19">
        <v>7765460</v>
      </c>
      <c r="G165" s="19">
        <v>1393891</v>
      </c>
      <c r="H165" s="19">
        <v>255625</v>
      </c>
    </row>
    <row r="166" spans="1:8" x14ac:dyDescent="0.25">
      <c r="A166" s="1" t="s">
        <v>196</v>
      </c>
      <c r="B166" s="32">
        <f t="shared" ref="B166:C175" si="57">+B165+1</f>
        <v>151</v>
      </c>
      <c r="C166" s="44">
        <f t="shared" si="57"/>
        <v>65</v>
      </c>
      <c r="D166" s="2" t="s">
        <v>102</v>
      </c>
      <c r="E166" s="57">
        <f t="shared" si="56"/>
        <v>6147926</v>
      </c>
      <c r="F166" s="19">
        <v>4583980</v>
      </c>
      <c r="G166" s="19">
        <v>912246</v>
      </c>
      <c r="H166" s="19">
        <v>651700</v>
      </c>
    </row>
    <row r="167" spans="1:8" x14ac:dyDescent="0.25">
      <c r="A167" s="1" t="s">
        <v>196</v>
      </c>
      <c r="B167" s="32">
        <f t="shared" si="57"/>
        <v>152</v>
      </c>
      <c r="C167" s="44">
        <f t="shared" si="57"/>
        <v>66</v>
      </c>
      <c r="D167" s="2" t="s">
        <v>67</v>
      </c>
      <c r="E167" s="57">
        <f t="shared" si="56"/>
        <v>5182116</v>
      </c>
      <c r="F167" s="19">
        <v>4093823</v>
      </c>
      <c r="G167" s="19">
        <f>793086+1830</f>
        <v>794916</v>
      </c>
      <c r="H167" s="19">
        <v>293377</v>
      </c>
    </row>
    <row r="168" spans="1:8" x14ac:dyDescent="0.25">
      <c r="B168" s="32">
        <f t="shared" si="57"/>
        <v>153</v>
      </c>
      <c r="C168" s="44">
        <f t="shared" si="57"/>
        <v>67</v>
      </c>
      <c r="D168" s="4" t="s">
        <v>68</v>
      </c>
      <c r="E168" s="57">
        <f t="shared" si="56"/>
        <v>6830965</v>
      </c>
      <c r="F168" s="19">
        <v>5518549</v>
      </c>
      <c r="G168" s="19">
        <f>1030720+2378</f>
        <v>1033098</v>
      </c>
      <c r="H168" s="19">
        <v>279318</v>
      </c>
    </row>
    <row r="169" spans="1:8" ht="33.75" customHeight="1" x14ac:dyDescent="0.25">
      <c r="B169" s="32">
        <f t="shared" si="57"/>
        <v>154</v>
      </c>
      <c r="C169" s="44">
        <f t="shared" si="57"/>
        <v>68</v>
      </c>
      <c r="D169" s="4" t="s">
        <v>69</v>
      </c>
      <c r="E169" s="57">
        <f t="shared" si="56"/>
        <v>8118061</v>
      </c>
      <c r="F169" s="19">
        <v>6871962</v>
      </c>
      <c r="G169" s="19">
        <v>977824</v>
      </c>
      <c r="H169" s="19">
        <v>268275</v>
      </c>
    </row>
    <row r="170" spans="1:8" x14ac:dyDescent="0.25">
      <c r="B170" s="32">
        <f t="shared" si="57"/>
        <v>155</v>
      </c>
      <c r="C170" s="44">
        <f t="shared" si="57"/>
        <v>69</v>
      </c>
      <c r="D170" s="2" t="s">
        <v>139</v>
      </c>
      <c r="E170" s="57">
        <f t="shared" si="56"/>
        <v>21012675</v>
      </c>
      <c r="F170" s="19">
        <v>15793899</v>
      </c>
      <c r="G170" s="19">
        <v>2204551</v>
      </c>
      <c r="H170" s="19">
        <v>3014225</v>
      </c>
    </row>
    <row r="171" spans="1:8" ht="31.5" x14ac:dyDescent="0.25">
      <c r="A171" s="1" t="s">
        <v>196</v>
      </c>
      <c r="B171" s="32">
        <f t="shared" si="57"/>
        <v>156</v>
      </c>
      <c r="C171" s="44">
        <f t="shared" si="57"/>
        <v>70</v>
      </c>
      <c r="D171" s="2" t="s">
        <v>138</v>
      </c>
      <c r="E171" s="57">
        <f t="shared" si="56"/>
        <v>1854190</v>
      </c>
      <c r="F171" s="19">
        <v>781197</v>
      </c>
      <c r="G171" s="19">
        <v>149703</v>
      </c>
      <c r="H171" s="19">
        <v>923290</v>
      </c>
    </row>
    <row r="172" spans="1:8" ht="110.25" x14ac:dyDescent="0.25">
      <c r="B172" s="32"/>
      <c r="C172" s="44">
        <f t="shared" si="57"/>
        <v>71</v>
      </c>
      <c r="D172" s="2" t="s">
        <v>193</v>
      </c>
      <c r="E172" s="57">
        <f t="shared" si="56"/>
        <v>296241625.69599998</v>
      </c>
      <c r="F172" s="19"/>
      <c r="G172" s="19"/>
      <c r="H172" s="19">
        <v>296241625.69599998</v>
      </c>
    </row>
    <row r="173" spans="1:8" ht="94.5" x14ac:dyDescent="0.25">
      <c r="B173" s="32"/>
      <c r="C173" s="44">
        <f t="shared" si="57"/>
        <v>72</v>
      </c>
      <c r="D173" s="2" t="s">
        <v>176</v>
      </c>
      <c r="E173" s="57">
        <f t="shared" si="56"/>
        <v>125000000</v>
      </c>
      <c r="F173" s="19"/>
      <c r="G173" s="19"/>
      <c r="H173" s="19">
        <v>125000000</v>
      </c>
    </row>
    <row r="174" spans="1:8" ht="31.5" x14ac:dyDescent="0.25">
      <c r="A174" s="1" t="s">
        <v>196</v>
      </c>
      <c r="B174" s="32"/>
      <c r="C174" s="44">
        <f t="shared" si="57"/>
        <v>73</v>
      </c>
      <c r="D174" s="2" t="s">
        <v>159</v>
      </c>
      <c r="E174" s="57">
        <f t="shared" si="56"/>
        <v>300000000</v>
      </c>
      <c r="F174" s="19"/>
      <c r="G174" s="19"/>
      <c r="H174" s="19">
        <v>300000000</v>
      </c>
    </row>
    <row r="175" spans="1:8" ht="47.25" x14ac:dyDescent="0.25">
      <c r="A175" s="1" t="s">
        <v>196</v>
      </c>
      <c r="B175" s="32"/>
      <c r="C175" s="44">
        <f t="shared" si="57"/>
        <v>74</v>
      </c>
      <c r="D175" s="2" t="s">
        <v>160</v>
      </c>
      <c r="E175" s="57">
        <f t="shared" si="56"/>
        <v>50000000</v>
      </c>
      <c r="F175" s="19"/>
      <c r="G175" s="19"/>
      <c r="H175" s="19">
        <v>50000000</v>
      </c>
    </row>
    <row r="176" spans="1:8" ht="21" customHeight="1" x14ac:dyDescent="0.25">
      <c r="A176" s="9"/>
      <c r="B176" s="29"/>
      <c r="C176" s="59"/>
      <c r="D176" s="12" t="s">
        <v>171</v>
      </c>
      <c r="E176" s="20">
        <f t="shared" ref="E176:H176" si="58">+E177</f>
        <v>659850</v>
      </c>
      <c r="F176" s="20">
        <f t="shared" si="58"/>
        <v>0</v>
      </c>
      <c r="G176" s="20">
        <f t="shared" si="58"/>
        <v>0</v>
      </c>
      <c r="H176" s="20">
        <f t="shared" si="58"/>
        <v>659850</v>
      </c>
    </row>
    <row r="177" spans="1:8" x14ac:dyDescent="0.25">
      <c r="A177" s="1" t="s">
        <v>196</v>
      </c>
      <c r="B177" s="32"/>
      <c r="C177" s="44">
        <v>1</v>
      </c>
      <c r="D177" s="2" t="s">
        <v>140</v>
      </c>
      <c r="E177" s="57">
        <f t="shared" si="56"/>
        <v>659850</v>
      </c>
      <c r="F177" s="21">
        <v>0</v>
      </c>
      <c r="G177" s="21">
        <v>0</v>
      </c>
      <c r="H177" s="21">
        <v>659850</v>
      </c>
    </row>
    <row r="178" spans="1:8" x14ac:dyDescent="0.25">
      <c r="B178" s="33"/>
      <c r="C178" s="62"/>
      <c r="D178" s="14" t="s">
        <v>199</v>
      </c>
      <c r="E178" s="22">
        <f t="shared" ref="E178:H178" si="59">SUM(E179:E192)</f>
        <v>70197620</v>
      </c>
      <c r="F178" s="22">
        <f t="shared" si="59"/>
        <v>50205959</v>
      </c>
      <c r="G178" s="22">
        <f t="shared" si="59"/>
        <v>12442206</v>
      </c>
      <c r="H178" s="22">
        <f t="shared" si="59"/>
        <v>7549455</v>
      </c>
    </row>
    <row r="179" spans="1:8" x14ac:dyDescent="0.25">
      <c r="B179" s="30">
        <f>+B171+1</f>
        <v>157</v>
      </c>
      <c r="C179" s="44">
        <v>1</v>
      </c>
      <c r="D179" s="4" t="s">
        <v>179</v>
      </c>
      <c r="E179" s="56">
        <f t="shared" ref="E179:E192" si="60">+F179+G179+H179</f>
        <v>6566103</v>
      </c>
      <c r="F179" s="18">
        <v>4811024</v>
      </c>
      <c r="G179" s="18">
        <v>1193481</v>
      </c>
      <c r="H179" s="18">
        <v>561598</v>
      </c>
    </row>
    <row r="180" spans="1:8" x14ac:dyDescent="0.25">
      <c r="B180" s="30">
        <f>+B179+1</f>
        <v>158</v>
      </c>
      <c r="C180" s="44">
        <v>2</v>
      </c>
      <c r="D180" s="4" t="s">
        <v>180</v>
      </c>
      <c r="E180" s="56">
        <f t="shared" ref="E180:E183" si="61">+F180+G180+H180</f>
        <v>5746887</v>
      </c>
      <c r="F180" s="18">
        <v>4279651</v>
      </c>
      <c r="G180" s="18">
        <v>1061230</v>
      </c>
      <c r="H180" s="18">
        <v>406006</v>
      </c>
    </row>
    <row r="181" spans="1:8" x14ac:dyDescent="0.25">
      <c r="B181" s="30">
        <f t="shared" ref="B181:B192" si="62">+B180+1</f>
        <v>159</v>
      </c>
      <c r="C181" s="44">
        <v>3</v>
      </c>
      <c r="D181" s="46" t="s">
        <v>174</v>
      </c>
      <c r="E181" s="56">
        <f t="shared" ref="E181" si="63">+F181+G181+H181</f>
        <v>2177054</v>
      </c>
      <c r="F181" s="18">
        <v>1507864</v>
      </c>
      <c r="G181" s="18">
        <v>373196</v>
      </c>
      <c r="H181" s="18">
        <v>295994</v>
      </c>
    </row>
    <row r="182" spans="1:8" x14ac:dyDescent="0.25">
      <c r="B182" s="30">
        <f t="shared" si="62"/>
        <v>160</v>
      </c>
      <c r="C182" s="44">
        <v>4</v>
      </c>
      <c r="D182" s="46" t="s">
        <v>181</v>
      </c>
      <c r="E182" s="56">
        <f t="shared" si="61"/>
        <v>8995730</v>
      </c>
      <c r="F182" s="18">
        <v>6825472</v>
      </c>
      <c r="G182" s="18">
        <v>1693201</v>
      </c>
      <c r="H182" s="18">
        <v>477057</v>
      </c>
    </row>
    <row r="183" spans="1:8" x14ac:dyDescent="0.25">
      <c r="B183" s="30">
        <f t="shared" si="62"/>
        <v>161</v>
      </c>
      <c r="C183" s="44">
        <v>5</v>
      </c>
      <c r="D183" s="46" t="s">
        <v>182</v>
      </c>
      <c r="E183" s="56">
        <f t="shared" si="61"/>
        <v>3764552</v>
      </c>
      <c r="F183" s="18">
        <v>2780242</v>
      </c>
      <c r="G183" s="18">
        <v>688110</v>
      </c>
      <c r="H183" s="18">
        <v>296200</v>
      </c>
    </row>
    <row r="184" spans="1:8" x14ac:dyDescent="0.25">
      <c r="B184" s="30">
        <f t="shared" si="62"/>
        <v>162</v>
      </c>
      <c r="C184" s="44">
        <v>6</v>
      </c>
      <c r="D184" s="46" t="s">
        <v>183</v>
      </c>
      <c r="E184" s="56">
        <f t="shared" si="60"/>
        <v>5980459</v>
      </c>
      <c r="F184" s="18">
        <v>4063487</v>
      </c>
      <c r="G184" s="18">
        <v>1007101</v>
      </c>
      <c r="H184" s="18">
        <v>909871</v>
      </c>
    </row>
    <row r="185" spans="1:8" x14ac:dyDescent="0.25">
      <c r="B185" s="30">
        <f t="shared" si="62"/>
        <v>163</v>
      </c>
      <c r="C185" s="44">
        <v>7</v>
      </c>
      <c r="D185" s="46" t="s">
        <v>184</v>
      </c>
      <c r="E185" s="56">
        <f t="shared" si="60"/>
        <v>1970237</v>
      </c>
      <c r="F185" s="18">
        <v>1241381</v>
      </c>
      <c r="G185" s="18">
        <v>307242</v>
      </c>
      <c r="H185" s="18">
        <v>421614</v>
      </c>
    </row>
    <row r="186" spans="1:8" x14ac:dyDescent="0.25">
      <c r="B186" s="30">
        <f t="shared" si="62"/>
        <v>164</v>
      </c>
      <c r="C186" s="44">
        <v>8</v>
      </c>
      <c r="D186" s="46" t="s">
        <v>185</v>
      </c>
      <c r="E186" s="56">
        <f t="shared" si="60"/>
        <v>2610486</v>
      </c>
      <c r="F186" s="18">
        <v>1877686</v>
      </c>
      <c r="G186" s="18">
        <v>464727</v>
      </c>
      <c r="H186" s="18">
        <v>268073</v>
      </c>
    </row>
    <row r="187" spans="1:8" x14ac:dyDescent="0.25">
      <c r="B187" s="30">
        <f t="shared" si="62"/>
        <v>165</v>
      </c>
      <c r="C187" s="44">
        <v>9</v>
      </c>
      <c r="D187" s="46" t="s">
        <v>186</v>
      </c>
      <c r="E187" s="56">
        <f t="shared" ref="E187:E189" si="64">+F187+G187+H187</f>
        <v>6372725</v>
      </c>
      <c r="F187" s="18">
        <v>4614946</v>
      </c>
      <c r="G187" s="18">
        <v>1142199</v>
      </c>
      <c r="H187" s="18">
        <v>615580</v>
      </c>
    </row>
    <row r="188" spans="1:8" x14ac:dyDescent="0.25">
      <c r="B188" s="30">
        <f t="shared" si="62"/>
        <v>166</v>
      </c>
      <c r="C188" s="44">
        <v>10</v>
      </c>
      <c r="D188" s="46" t="s">
        <v>187</v>
      </c>
      <c r="E188" s="56">
        <f t="shared" si="64"/>
        <v>5881493</v>
      </c>
      <c r="F188" s="18">
        <v>4074319</v>
      </c>
      <c r="G188" s="18">
        <v>1010474</v>
      </c>
      <c r="H188" s="18">
        <v>796700</v>
      </c>
    </row>
    <row r="189" spans="1:8" x14ac:dyDescent="0.25">
      <c r="B189" s="30">
        <f t="shared" si="62"/>
        <v>167</v>
      </c>
      <c r="C189" s="44">
        <v>11</v>
      </c>
      <c r="D189" s="46" t="s">
        <v>188</v>
      </c>
      <c r="E189" s="56">
        <f t="shared" si="64"/>
        <v>5418589</v>
      </c>
      <c r="F189" s="18">
        <v>3946765</v>
      </c>
      <c r="G189" s="18">
        <v>978424</v>
      </c>
      <c r="H189" s="18">
        <v>493400</v>
      </c>
    </row>
    <row r="190" spans="1:8" x14ac:dyDescent="0.25">
      <c r="B190" s="30">
        <f t="shared" si="62"/>
        <v>168</v>
      </c>
      <c r="C190" s="44">
        <v>12</v>
      </c>
      <c r="D190" s="46" t="s">
        <v>189</v>
      </c>
      <c r="E190" s="56">
        <f t="shared" si="60"/>
        <v>2784005</v>
      </c>
      <c r="F190" s="18">
        <v>1882649</v>
      </c>
      <c r="G190" s="18">
        <v>465956</v>
      </c>
      <c r="H190" s="18">
        <v>435400</v>
      </c>
    </row>
    <row r="191" spans="1:8" x14ac:dyDescent="0.25">
      <c r="B191" s="30">
        <f t="shared" si="62"/>
        <v>169</v>
      </c>
      <c r="C191" s="44">
        <v>13</v>
      </c>
      <c r="D191" s="46" t="s">
        <v>190</v>
      </c>
      <c r="E191" s="56">
        <f t="shared" si="60"/>
        <v>4635296</v>
      </c>
      <c r="F191" s="18">
        <v>3406714</v>
      </c>
      <c r="G191" s="18">
        <v>843162</v>
      </c>
      <c r="H191" s="18">
        <v>385420</v>
      </c>
    </row>
    <row r="192" spans="1:8" x14ac:dyDescent="0.25">
      <c r="A192" s="1" t="s">
        <v>196</v>
      </c>
      <c r="B192" s="30">
        <f t="shared" si="62"/>
        <v>170</v>
      </c>
      <c r="C192" s="44">
        <v>14</v>
      </c>
      <c r="D192" s="46" t="s">
        <v>191</v>
      </c>
      <c r="E192" s="56">
        <f t="shared" si="60"/>
        <v>7294004</v>
      </c>
      <c r="F192" s="18">
        <v>4893759</v>
      </c>
      <c r="G192" s="18">
        <v>1213703</v>
      </c>
      <c r="H192" s="18">
        <v>1186542</v>
      </c>
    </row>
    <row r="193" spans="1:8" x14ac:dyDescent="0.25">
      <c r="B193" s="33"/>
      <c r="C193" s="62"/>
      <c r="D193" s="14" t="s">
        <v>200</v>
      </c>
      <c r="E193" s="22">
        <f t="shared" ref="E193:H193" si="65">SUM(E194:E195)</f>
        <v>4368898</v>
      </c>
      <c r="F193" s="22">
        <f t="shared" si="65"/>
        <v>1894177</v>
      </c>
      <c r="G193" s="22">
        <f t="shared" si="65"/>
        <v>468809</v>
      </c>
      <c r="H193" s="22">
        <f t="shared" si="65"/>
        <v>2005912</v>
      </c>
    </row>
    <row r="194" spans="1:8" x14ac:dyDescent="0.25">
      <c r="B194" s="30"/>
      <c r="C194" s="44">
        <v>1</v>
      </c>
      <c r="D194" s="4" t="s">
        <v>178</v>
      </c>
      <c r="E194" s="56">
        <f t="shared" ref="E194:E195" si="66">+F194+G194+H194</f>
        <v>2233055</v>
      </c>
      <c r="F194" s="18">
        <v>796044</v>
      </c>
      <c r="G194" s="18">
        <v>197021</v>
      </c>
      <c r="H194" s="18">
        <v>1239990</v>
      </c>
    </row>
    <row r="195" spans="1:8" x14ac:dyDescent="0.25">
      <c r="B195" s="30"/>
      <c r="C195" s="44">
        <v>2</v>
      </c>
      <c r="D195" s="46" t="s">
        <v>192</v>
      </c>
      <c r="E195" s="56">
        <f t="shared" si="66"/>
        <v>2135843</v>
      </c>
      <c r="F195" s="18">
        <v>1098133</v>
      </c>
      <c r="G195" s="18">
        <v>271788</v>
      </c>
      <c r="H195" s="18">
        <v>765922</v>
      </c>
    </row>
    <row r="196" spans="1:8" ht="31.5" x14ac:dyDescent="0.25">
      <c r="B196" s="33"/>
      <c r="C196" s="62"/>
      <c r="D196" s="14" t="s">
        <v>207</v>
      </c>
      <c r="E196" s="22">
        <f>SUM(E197:E200)</f>
        <v>85211363</v>
      </c>
      <c r="F196" s="22">
        <f>SUM(F197:F200)</f>
        <v>0</v>
      </c>
      <c r="G196" s="22">
        <f>SUM(G197:G200)</f>
        <v>0</v>
      </c>
      <c r="H196" s="22">
        <f>SUM(H197:H200)</f>
        <v>85211363</v>
      </c>
    </row>
    <row r="197" spans="1:8" ht="31.5" x14ac:dyDescent="0.25">
      <c r="A197" s="1" t="s">
        <v>196</v>
      </c>
      <c r="B197" s="30"/>
      <c r="C197" s="44">
        <v>1</v>
      </c>
      <c r="D197" s="4" t="s">
        <v>201</v>
      </c>
      <c r="E197" s="56">
        <f t="shared" ref="E197:E200" si="67">+F197+G197+H197</f>
        <v>25975203</v>
      </c>
      <c r="F197" s="18">
        <v>0</v>
      </c>
      <c r="G197" s="18">
        <v>0</v>
      </c>
      <c r="H197" s="18">
        <v>25975203</v>
      </c>
    </row>
    <row r="198" spans="1:8" ht="31.5" x14ac:dyDescent="0.25">
      <c r="A198" s="1" t="s">
        <v>196</v>
      </c>
      <c r="B198" s="30"/>
      <c r="C198" s="44">
        <v>2</v>
      </c>
      <c r="D198" s="4" t="s">
        <v>208</v>
      </c>
      <c r="E198" s="56">
        <f t="shared" si="67"/>
        <v>4236160</v>
      </c>
      <c r="F198" s="18">
        <v>0</v>
      </c>
      <c r="G198" s="18">
        <v>0</v>
      </c>
      <c r="H198" s="18">
        <v>4236160</v>
      </c>
    </row>
    <row r="199" spans="1:8" ht="31.5" x14ac:dyDescent="0.25">
      <c r="A199" s="1" t="s">
        <v>196</v>
      </c>
      <c r="B199" s="30"/>
      <c r="C199" s="44">
        <v>3</v>
      </c>
      <c r="D199" s="4" t="s">
        <v>209</v>
      </c>
      <c r="E199" s="56">
        <f t="shared" si="67"/>
        <v>5000000</v>
      </c>
      <c r="F199" s="18">
        <v>0</v>
      </c>
      <c r="G199" s="18">
        <v>0</v>
      </c>
      <c r="H199" s="18">
        <v>5000000</v>
      </c>
    </row>
    <row r="200" spans="1:8" ht="31.5" x14ac:dyDescent="0.25">
      <c r="A200" s="1" t="s">
        <v>196</v>
      </c>
      <c r="B200" s="30"/>
      <c r="C200" s="44">
        <v>4</v>
      </c>
      <c r="D200" s="4" t="s">
        <v>210</v>
      </c>
      <c r="E200" s="56">
        <f t="shared" si="67"/>
        <v>50000000</v>
      </c>
      <c r="F200" s="18">
        <v>0</v>
      </c>
      <c r="G200" s="18">
        <v>0</v>
      </c>
      <c r="H200" s="18">
        <v>50000000</v>
      </c>
    </row>
    <row r="201" spans="1:8" ht="31.5" x14ac:dyDescent="0.25">
      <c r="B201" s="31"/>
      <c r="C201" s="60"/>
      <c r="D201" s="14" t="s">
        <v>211</v>
      </c>
      <c r="E201" s="17">
        <f t="shared" ref="E201:H201" si="68">+E202</f>
        <v>50000000</v>
      </c>
      <c r="F201" s="17">
        <f t="shared" si="68"/>
        <v>0</v>
      </c>
      <c r="G201" s="17">
        <f t="shared" si="68"/>
        <v>0</v>
      </c>
      <c r="H201" s="17">
        <f t="shared" si="68"/>
        <v>50000000</v>
      </c>
    </row>
    <row r="202" spans="1:8" ht="31.5" x14ac:dyDescent="0.25">
      <c r="A202" s="1" t="s">
        <v>196</v>
      </c>
      <c r="B202" s="30"/>
      <c r="C202" s="61">
        <v>1</v>
      </c>
      <c r="D202" s="4" t="s">
        <v>212</v>
      </c>
      <c r="E202" s="56">
        <f t="shared" ref="E202" si="69">+F202+G202+H202</f>
        <v>50000000</v>
      </c>
      <c r="F202" s="18">
        <v>0</v>
      </c>
      <c r="G202" s="18">
        <v>0</v>
      </c>
      <c r="H202" s="18">
        <v>50000000</v>
      </c>
    </row>
    <row r="203" spans="1:8" ht="36" customHeight="1" x14ac:dyDescent="0.25">
      <c r="B203" s="33"/>
      <c r="C203" s="62"/>
      <c r="D203" s="14" t="s">
        <v>170</v>
      </c>
      <c r="E203" s="22">
        <f t="shared" ref="E203:H205" si="70">E204</f>
        <v>715000000</v>
      </c>
      <c r="F203" s="22">
        <f t="shared" si="70"/>
        <v>0</v>
      </c>
      <c r="G203" s="22">
        <f t="shared" si="70"/>
        <v>0</v>
      </c>
      <c r="H203" s="22">
        <f t="shared" si="70"/>
        <v>715000000</v>
      </c>
    </row>
    <row r="204" spans="1:8" x14ac:dyDescent="0.25">
      <c r="A204" s="1" t="s">
        <v>196</v>
      </c>
      <c r="B204" s="30">
        <f>+B192+1</f>
        <v>171</v>
      </c>
      <c r="C204" s="61">
        <v>1</v>
      </c>
      <c r="D204" s="4" t="s">
        <v>142</v>
      </c>
      <c r="E204" s="56">
        <f t="shared" ref="E204" si="71">+F204+G204+H204</f>
        <v>715000000</v>
      </c>
      <c r="F204" s="18">
        <v>0</v>
      </c>
      <c r="G204" s="18">
        <v>0</v>
      </c>
      <c r="H204" s="18">
        <v>715000000</v>
      </c>
    </row>
    <row r="205" spans="1:8" ht="36" customHeight="1" x14ac:dyDescent="0.25">
      <c r="B205" s="33"/>
      <c r="C205" s="62"/>
      <c r="D205" s="14" t="s">
        <v>216</v>
      </c>
      <c r="E205" s="22">
        <f t="shared" si="70"/>
        <v>64773900</v>
      </c>
      <c r="F205" s="22">
        <f t="shared" si="70"/>
        <v>0</v>
      </c>
      <c r="G205" s="22">
        <f t="shared" si="70"/>
        <v>0</v>
      </c>
      <c r="H205" s="22">
        <f t="shared" si="70"/>
        <v>64773900</v>
      </c>
    </row>
    <row r="206" spans="1:8" ht="31.5" x14ac:dyDescent="0.25">
      <c r="A206" s="1" t="s">
        <v>196</v>
      </c>
      <c r="B206" s="30"/>
      <c r="C206" s="61">
        <v>1</v>
      </c>
      <c r="D206" s="6" t="s">
        <v>146</v>
      </c>
      <c r="E206" s="56">
        <f t="shared" ref="E206" si="72">+F206+G206+H206</f>
        <v>64773900</v>
      </c>
      <c r="F206" s="18"/>
      <c r="G206" s="18"/>
      <c r="H206" s="19">
        <v>64773900</v>
      </c>
    </row>
    <row r="207" spans="1:8" x14ac:dyDescent="0.25">
      <c r="B207" s="31"/>
      <c r="C207" s="60"/>
      <c r="D207" s="69" t="s">
        <v>163</v>
      </c>
      <c r="E207" s="22">
        <f t="shared" ref="E207:H207" si="73">SUM(E208:E211)</f>
        <v>380014950.38875002</v>
      </c>
      <c r="F207" s="22">
        <f t="shared" si="73"/>
        <v>0</v>
      </c>
      <c r="G207" s="22">
        <f t="shared" si="73"/>
        <v>0</v>
      </c>
      <c r="H207" s="22">
        <f t="shared" si="73"/>
        <v>380014950.38875002</v>
      </c>
    </row>
    <row r="208" spans="1:8" x14ac:dyDescent="0.25">
      <c r="B208" s="30"/>
      <c r="C208" s="44">
        <v>1</v>
      </c>
      <c r="D208" s="6" t="s">
        <v>144</v>
      </c>
      <c r="E208" s="56">
        <f t="shared" ref="E208:E215" si="74">+F208+G208+H208</f>
        <v>328789072.38875002</v>
      </c>
      <c r="F208" s="38"/>
      <c r="G208" s="18"/>
      <c r="H208" s="19">
        <v>328789072.38875002</v>
      </c>
    </row>
    <row r="209" spans="1:8" x14ac:dyDescent="0.25">
      <c r="B209" s="30"/>
      <c r="C209" s="44">
        <f>+C208+1</f>
        <v>2</v>
      </c>
      <c r="D209" s="6" t="s">
        <v>143</v>
      </c>
      <c r="E209" s="56">
        <f t="shared" si="74"/>
        <v>7129897</v>
      </c>
      <c r="F209" s="18"/>
      <c r="G209" s="18"/>
      <c r="H209" s="19">
        <v>7129897</v>
      </c>
    </row>
    <row r="210" spans="1:8" x14ac:dyDescent="0.25">
      <c r="B210" s="30"/>
      <c r="C210" s="44">
        <f t="shared" ref="C210" si="75">+C209+1</f>
        <v>3</v>
      </c>
      <c r="D210" s="6" t="s">
        <v>215</v>
      </c>
      <c r="E210" s="56">
        <f t="shared" si="74"/>
        <v>32210586</v>
      </c>
      <c r="F210" s="18"/>
      <c r="G210" s="18"/>
      <c r="H210" s="19">
        <v>32210586</v>
      </c>
    </row>
    <row r="211" spans="1:8" x14ac:dyDescent="0.25">
      <c r="A211" s="74"/>
      <c r="B211" s="30"/>
      <c r="C211" s="44">
        <f t="shared" ref="C211" si="76">+C210+1</f>
        <v>4</v>
      </c>
      <c r="D211" s="6" t="s">
        <v>145</v>
      </c>
      <c r="E211" s="56">
        <f>+F211+G211+H211</f>
        <v>11885395</v>
      </c>
      <c r="F211" s="18"/>
      <c r="G211" s="18"/>
      <c r="H211" s="19">
        <v>11885395</v>
      </c>
    </row>
    <row r="212" spans="1:8" x14ac:dyDescent="0.25">
      <c r="A212" s="75"/>
      <c r="B212" s="31"/>
      <c r="C212" s="60"/>
      <c r="D212" s="69" t="s">
        <v>217</v>
      </c>
      <c r="E212" s="22">
        <f t="shared" ref="E212:H212" si="77">SUM(E213:E215)</f>
        <v>3787199.41</v>
      </c>
      <c r="F212" s="22">
        <f t="shared" si="77"/>
        <v>0</v>
      </c>
      <c r="G212" s="22">
        <f t="shared" si="77"/>
        <v>0</v>
      </c>
      <c r="H212" s="22">
        <f t="shared" si="77"/>
        <v>3787199.41</v>
      </c>
    </row>
    <row r="213" spans="1:8" x14ac:dyDescent="0.25">
      <c r="A213" s="9"/>
      <c r="B213" s="32"/>
      <c r="C213" s="44">
        <v>1</v>
      </c>
      <c r="D213" s="2" t="s">
        <v>220</v>
      </c>
      <c r="E213" s="57">
        <f t="shared" ref="E213" si="78">+F213+G213+H213</f>
        <v>2179809.71</v>
      </c>
      <c r="F213" s="21"/>
      <c r="G213" s="21"/>
      <c r="H213" s="21">
        <v>2179809.71</v>
      </c>
    </row>
    <row r="214" spans="1:8" x14ac:dyDescent="0.25">
      <c r="A214" s="1" t="s">
        <v>196</v>
      </c>
      <c r="B214" s="32"/>
      <c r="C214" s="44">
        <f>+C213+1</f>
        <v>2</v>
      </c>
      <c r="D214" s="2" t="s">
        <v>218</v>
      </c>
      <c r="E214" s="57">
        <f t="shared" si="74"/>
        <v>12450</v>
      </c>
      <c r="F214" s="21"/>
      <c r="G214" s="21"/>
      <c r="H214" s="21">
        <v>12450</v>
      </c>
    </row>
    <row r="215" spans="1:8" ht="16.5" thickBot="1" x14ac:dyDescent="0.3">
      <c r="B215" s="70"/>
      <c r="C215" s="44">
        <f t="shared" ref="C215" si="79">+C214+1</f>
        <v>3</v>
      </c>
      <c r="D215" s="71" t="s">
        <v>219</v>
      </c>
      <c r="E215" s="57">
        <f t="shared" si="74"/>
        <v>1594939.7</v>
      </c>
      <c r="F215" s="72"/>
      <c r="G215" s="72"/>
      <c r="H215" s="72">
        <v>1594939.7</v>
      </c>
    </row>
    <row r="216" spans="1:8" ht="30" customHeight="1" thickBot="1" x14ac:dyDescent="0.3">
      <c r="B216" s="82" t="s">
        <v>213</v>
      </c>
      <c r="C216" s="83"/>
      <c r="D216" s="84"/>
      <c r="E216" s="58">
        <f>+E5+E7+E9+E201+E101+E176+E15+E79+E96+E64+E11+E76+E178+E193+E196+E203+E205+E207+E212</f>
        <v>6279956156.3987503</v>
      </c>
      <c r="F216" s="35">
        <f t="shared" ref="F216:H216" si="80">+F5+F7+F9+F201+F101+F176+F15+F79+F96+F64+F11+F76+F178+F193+F196+F203+F205+F207+F212</f>
        <v>2714138089</v>
      </c>
      <c r="G216" s="35">
        <f t="shared" si="80"/>
        <v>296169890</v>
      </c>
      <c r="H216" s="35">
        <f t="shared" si="80"/>
        <v>3269648177.3987498</v>
      </c>
    </row>
    <row r="217" spans="1:8" x14ac:dyDescent="0.25">
      <c r="E217" s="54"/>
    </row>
    <row r="218" spans="1:8" x14ac:dyDescent="0.25">
      <c r="E218" s="55"/>
    </row>
    <row r="219" spans="1:8" s="80" customFormat="1" ht="18.75" x14ac:dyDescent="0.3">
      <c r="A219" s="42"/>
      <c r="B219" s="43"/>
      <c r="C219" s="43"/>
      <c r="D219" s="40"/>
      <c r="E219" s="49"/>
      <c r="F219" s="41"/>
      <c r="G219" s="41"/>
      <c r="H219" s="41"/>
    </row>
    <row r="220" spans="1:8" s="80" customFormat="1" ht="18.75" x14ac:dyDescent="0.3">
      <c r="A220" s="42"/>
      <c r="B220" s="43"/>
      <c r="C220" s="43"/>
      <c r="D220" s="40"/>
      <c r="E220" s="41"/>
      <c r="F220" s="41"/>
      <c r="G220" s="41"/>
      <c r="H220" s="41"/>
    </row>
    <row r="221" spans="1:8" s="80" customFormat="1" ht="18.75" x14ac:dyDescent="0.3">
      <c r="A221" s="42"/>
      <c r="B221" s="43"/>
      <c r="C221" s="43"/>
      <c r="D221" s="40"/>
      <c r="E221" s="41"/>
      <c r="F221" s="41"/>
      <c r="G221" s="41"/>
      <c r="H221" s="41"/>
    </row>
    <row r="222" spans="1:8" s="80" customFormat="1" ht="18.75" x14ac:dyDescent="0.3">
      <c r="A222" s="42"/>
      <c r="B222" s="43"/>
      <c r="C222" s="43"/>
      <c r="D222" s="40"/>
      <c r="E222" s="41"/>
      <c r="F222" s="41"/>
      <c r="G222" s="41"/>
      <c r="H222" s="41"/>
    </row>
    <row r="223" spans="1:8" s="80" customFormat="1" ht="18.75" x14ac:dyDescent="0.3">
      <c r="A223" s="42"/>
      <c r="B223" s="43"/>
      <c r="C223" s="43"/>
      <c r="D223" s="40"/>
      <c r="E223" s="41"/>
      <c r="F223" s="41"/>
      <c r="G223" s="41"/>
      <c r="H223" s="41"/>
    </row>
    <row r="226" spans="5:6" x14ac:dyDescent="0.25">
      <c r="E226" s="54"/>
    </row>
    <row r="227" spans="5:6" x14ac:dyDescent="0.25">
      <c r="E227" s="54"/>
    </row>
    <row r="228" spans="5:6" x14ac:dyDescent="0.25">
      <c r="E228" s="54"/>
    </row>
    <row r="229" spans="5:6" x14ac:dyDescent="0.25">
      <c r="E229" s="54"/>
    </row>
    <row r="230" spans="5:6" x14ac:dyDescent="0.25">
      <c r="E230" s="54"/>
    </row>
    <row r="231" spans="5:6" x14ac:dyDescent="0.25">
      <c r="E231" s="54"/>
    </row>
    <row r="232" spans="5:6" x14ac:dyDescent="0.25">
      <c r="E232" s="73"/>
    </row>
    <row r="233" spans="5:6" x14ac:dyDescent="0.25">
      <c r="E233" s="54"/>
      <c r="F233" s="50"/>
    </row>
    <row r="234" spans="5:6" x14ac:dyDescent="0.25">
      <c r="E234" s="50"/>
    </row>
  </sheetData>
  <autoFilter ref="A4:H216" xr:uid="{00000000-0009-0000-0000-000001000000}"/>
  <customSheetViews>
    <customSheetView guid="{97F7EE2A-D570-4423-9B3E-51E6C63D9EAE}" fitToPage="1" printArea="1" showAutoFilter="1">
      <pane xSplit="2" ySplit="4" topLeftCell="C156" activePane="bottomRight" state="frozen"/>
      <selection pane="bottomRight" activeCell="J163" sqref="I163:J163"/>
      <pageMargins left="0.39370078740157483" right="0.39370078740157483" top="0.78740157480314965" bottom="0.39370078740157483" header="0.59055118110236227" footer="0.39370078740157483"/>
      <printOptions horizontalCentered="1"/>
      <pageSetup paperSize="9" scale="45" fitToHeight="0" orientation="landscape" r:id="rId1"/>
      <autoFilter ref="B4:P213" xr:uid="{00000000-0000-0000-0000-000000000000}"/>
    </customSheetView>
    <customSheetView guid="{7982456B-7A93-4BED-A5EA-27A1F19D9829}" scale="80" showPageBreaks="1" fitToPage="1" printArea="1">
      <pane xSplit="2" ySplit="4" topLeftCell="C191" activePane="bottomRight" state="frozen"/>
      <selection pane="bottomRight" activeCell="H200" sqref="H200"/>
      <pageMargins left="0.39370078740157483" right="0.39370078740157483" top="0.78740157480314965" bottom="0.39370078740157483" header="0.59055118110236227" footer="0.39370078740157483"/>
      <printOptions horizontalCentered="1"/>
      <pageSetup paperSize="9" scale="48" fitToHeight="0" orientation="landscape" r:id="rId2"/>
    </customSheetView>
    <customSheetView guid="{48BE52D0-43D0-475A-B540-76EDF03D897D}" scale="80" showPageBreaks="1" fitToPage="1">
      <pane xSplit="2" ySplit="4" topLeftCell="F15" activePane="bottomRight" state="frozen"/>
      <selection pane="bottomRight" activeCell="Q31" sqref="Q31"/>
      <pageMargins left="0.39370078740157483" right="0.39370078740157483" top="0.78740157480314965" bottom="0.39370078740157483" header="0.59055118110236227" footer="0.39370078740157483"/>
      <printOptions horizontalCentered="1"/>
      <pageSetup paperSize="9" scale="35" fitToHeight="10" orientation="landscape" r:id="rId3"/>
    </customSheetView>
    <customSheetView guid="{695307FA-A9B4-4F58-B813-729A079F3ACC}" scale="80" showPageBreaks="1" fitToPage="1" printArea="1" showAutoFilter="1">
      <pane xSplit="2" ySplit="4" topLeftCell="C94" activePane="bottomRight" state="frozen"/>
      <selection pane="bottomRight" activeCell="N111" sqref="N111"/>
      <pageMargins left="0.39370078740157483" right="0.39370078740157483" top="0.78740157480314965" bottom="0.39370078740157483" header="0.59055118110236227" footer="0.39370078740157483"/>
      <printOptions horizontalCentered="1"/>
      <pageSetup paperSize="9" scale="45" fitToHeight="0" orientation="landscape" r:id="rId4"/>
      <autoFilter ref="B4:P213" xr:uid="{00000000-0000-0000-0000-000000000000}"/>
    </customSheetView>
    <customSheetView guid="{1B9A18B2-CD91-4A42-A166-8B7ECB132A8F}" scale="85" showPageBreaks="1" fitToPage="1" printArea="1">
      <pane xSplit="2" ySplit="4" topLeftCell="C191" activePane="bottomRight" state="frozen"/>
      <selection pane="bottomRight" activeCell="E202" sqref="E202"/>
      <pageMargins left="0.39370078740157483" right="0.39370078740157483" top="0.78740157480314965" bottom="0.39370078740157483" header="0.59055118110236227" footer="0.39370078740157483"/>
      <printOptions horizontalCentered="1"/>
      <pageSetup paperSize="9" scale="71" fitToHeight="0" orientation="landscape" r:id="rId5"/>
    </customSheetView>
    <customSheetView guid="{CABD3325-8307-402D-A370-96B23E106788}" scale="85" fitToPage="1" printArea="1" showAutoFilter="1" hiddenColumns="1">
      <pane xSplit="2" ySplit="4" topLeftCell="E179" activePane="bottomRight" state="frozen"/>
      <selection pane="bottomRight" activeCell="E197" sqref="E197:H198"/>
      <pageMargins left="0.39370078740157483" right="0.39370078740157483" top="0.78740157480314965" bottom="0.39370078740157483" header="0.59055118110236227" footer="0.39370078740157483"/>
      <printOptions horizontalCentered="1"/>
      <pageSetup paperSize="9" scale="45" fitToHeight="0" orientation="landscape" r:id="rId6"/>
      <autoFilter ref="B4:Y213" xr:uid="{00000000-0000-0000-0000-000000000000}"/>
    </customSheetView>
  </customSheetViews>
  <mergeCells count="2">
    <mergeCell ref="B216:D216"/>
    <mergeCell ref="B1:H2"/>
  </mergeCells>
  <printOptions horizontalCentered="1"/>
  <pageMargins left="0.39370078740157483" right="0.39370078740157483" top="0.78740157480314965" bottom="0.39370078740157483" header="0.59055118110236227" footer="0.39370078740157483"/>
  <pageSetup paperSize="9" scale="79" fitToHeight="0" orientation="landscape" r:id="rId7"/>
  <ignoredErrors>
    <ignoredError sqref="E15 E64 E212 E205:E208 E201:E203 E196 E193 E176:E17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2025-yil</vt:lpstr>
      <vt:lpstr>'2025-yil'!Print_Titles</vt:lpstr>
      <vt:lpstr>'2025-yil'!Область_печати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Халиков Акмал Холбоевич</cp:lastModifiedBy>
  <cp:lastPrinted>2025-04-02T06:15:08Z</cp:lastPrinted>
  <dcterms:created xsi:type="dcterms:W3CDTF">2021-04-30T13:09:32Z</dcterms:created>
  <dcterms:modified xsi:type="dcterms:W3CDTF">2025-04-02T06:15:39Z</dcterms:modified>
</cp:coreProperties>
</file>