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e.bozorov\Desktop\GERSEN\PF-6247\"/>
    </mc:Choice>
  </mc:AlternateContent>
  <xr:revisionPtr revIDLastSave="0" documentId="8_{9D298EBE-2D64-4010-92AC-69D13C1D25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Лист1!$A$6:$P$81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F63" i="1"/>
  <c r="F54" i="1"/>
  <c r="F58" i="1"/>
  <c r="F55" i="1"/>
  <c r="F66" i="1"/>
  <c r="F69" i="1"/>
  <c r="F70" i="1"/>
  <c r="F71" i="1"/>
  <c r="F73" i="1"/>
  <c r="F75" i="1"/>
  <c r="F7" i="1"/>
  <c r="F50" i="1"/>
  <c r="F46" i="1"/>
  <c r="F45" i="1"/>
  <c r="F37" i="1"/>
  <c r="F35" i="1"/>
  <c r="F34" i="1"/>
  <c r="F32" i="1"/>
  <c r="F29" i="1"/>
  <c r="F14" i="1"/>
  <c r="F11" i="1"/>
  <c r="F9" i="1"/>
  <c r="O81" i="1" l="1"/>
  <c r="M81" i="1"/>
  <c r="K81" i="1"/>
  <c r="H81" i="1"/>
  <c r="D81" i="1"/>
  <c r="F64" i="1"/>
  <c r="F81" i="1" s="1"/>
  <c r="J80" i="1"/>
  <c r="J79" i="1"/>
  <c r="J78" i="1"/>
  <c r="J77" i="1"/>
  <c r="C80" i="1"/>
  <c r="C79" i="1"/>
  <c r="C77" i="1"/>
  <c r="C78" i="1"/>
  <c r="E77" i="1" l="1"/>
  <c r="G80" i="1"/>
  <c r="G78" i="1"/>
  <c r="G79" i="1"/>
  <c r="I79" i="1"/>
  <c r="I78" i="1"/>
  <c r="I77" i="1"/>
  <c r="I80" i="1"/>
  <c r="E80" i="1"/>
  <c r="E78" i="1"/>
  <c r="E79" i="1"/>
  <c r="G77" i="1"/>
  <c r="J51" i="1"/>
  <c r="N51" i="1" s="1"/>
  <c r="C51" i="1"/>
  <c r="J15" i="1"/>
  <c r="P15" i="1" s="1"/>
  <c r="C15" i="1"/>
  <c r="J8" i="1"/>
  <c r="P8" i="1" s="1"/>
  <c r="C8" i="1"/>
  <c r="I8" i="1" l="1"/>
  <c r="I15" i="1"/>
  <c r="E51" i="1"/>
  <c r="G51" i="1"/>
  <c r="I51" i="1"/>
  <c r="G8" i="1"/>
  <c r="E8" i="1"/>
  <c r="L51" i="1"/>
  <c r="P51" i="1"/>
  <c r="L15" i="1"/>
  <c r="N15" i="1"/>
  <c r="E15" i="1"/>
  <c r="G15" i="1"/>
  <c r="N8" i="1"/>
  <c r="L8" i="1"/>
  <c r="J7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P43" i="1" s="1"/>
  <c r="J44" i="1"/>
  <c r="J45" i="1"/>
  <c r="J46" i="1"/>
  <c r="J47" i="1"/>
  <c r="P47" i="1" s="1"/>
  <c r="J48" i="1"/>
  <c r="J49" i="1"/>
  <c r="J50" i="1"/>
  <c r="J52" i="1"/>
  <c r="J53" i="1"/>
  <c r="J54" i="1"/>
  <c r="J55" i="1"/>
  <c r="J56" i="1"/>
  <c r="J57" i="1"/>
  <c r="J58" i="1"/>
  <c r="J59" i="1"/>
  <c r="J60" i="1"/>
  <c r="J61" i="1"/>
  <c r="J62" i="1"/>
  <c r="N62" i="1" s="1"/>
  <c r="J63" i="1"/>
  <c r="N63" i="1" s="1"/>
  <c r="J64" i="1"/>
  <c r="N64" i="1" s="1"/>
  <c r="J65" i="1"/>
  <c r="N65" i="1" s="1"/>
  <c r="J66" i="1"/>
  <c r="N66" i="1" s="1"/>
  <c r="J67" i="1"/>
  <c r="J68" i="1"/>
  <c r="J69" i="1"/>
  <c r="P69" i="1" s="1"/>
  <c r="J70" i="1"/>
  <c r="P70" i="1" s="1"/>
  <c r="J71" i="1"/>
  <c r="J72" i="1"/>
  <c r="J73" i="1"/>
  <c r="J74" i="1"/>
  <c r="J75" i="1"/>
  <c r="J76" i="1"/>
  <c r="J6" i="1"/>
  <c r="C7" i="1"/>
  <c r="C9" i="1"/>
  <c r="C10" i="1"/>
  <c r="C11" i="1"/>
  <c r="C12" i="1"/>
  <c r="C13" i="1"/>
  <c r="C14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6" i="1"/>
  <c r="G67" i="1" l="1"/>
  <c r="G63" i="1"/>
  <c r="G46" i="1"/>
  <c r="G64" i="1"/>
  <c r="G75" i="1"/>
  <c r="G74" i="1"/>
  <c r="G72" i="1"/>
  <c r="G71" i="1"/>
  <c r="G68" i="1"/>
  <c r="G66" i="1"/>
  <c r="G70" i="1"/>
  <c r="G73" i="1"/>
  <c r="G69" i="1"/>
  <c r="G45" i="1"/>
  <c r="I45" i="1"/>
  <c r="G44" i="1"/>
  <c r="I44" i="1"/>
  <c r="N76" i="1"/>
  <c r="P76" i="1"/>
  <c r="N45" i="1"/>
  <c r="P45" i="1"/>
  <c r="P44" i="1"/>
  <c r="N44" i="1"/>
  <c r="P75" i="1"/>
  <c r="N75" i="1"/>
  <c r="P74" i="1"/>
  <c r="N74" i="1"/>
  <c r="P73" i="1"/>
  <c r="N73" i="1"/>
  <c r="P72" i="1"/>
  <c r="N72" i="1"/>
  <c r="P71" i="1"/>
  <c r="N71" i="1"/>
  <c r="I65" i="1"/>
  <c r="G65" i="1"/>
  <c r="P46" i="1"/>
  <c r="N46" i="1"/>
  <c r="P19" i="1" l="1"/>
  <c r="P37" i="1"/>
  <c r="P42" i="1"/>
  <c r="N19" i="1"/>
  <c r="N37" i="1"/>
  <c r="N42" i="1"/>
  <c r="L19" i="1"/>
  <c r="L37" i="1"/>
  <c r="L42" i="1"/>
  <c r="E7" i="1"/>
  <c r="E9" i="1"/>
  <c r="E10" i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I7" i="1"/>
  <c r="I9" i="1"/>
  <c r="I10" i="1"/>
  <c r="I11" i="1"/>
  <c r="I12" i="1"/>
  <c r="I13" i="1"/>
  <c r="I14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6" i="1"/>
  <c r="I47" i="1"/>
  <c r="I48" i="1"/>
  <c r="I49" i="1"/>
  <c r="I50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6" i="1"/>
  <c r="I67" i="1"/>
  <c r="I68" i="1"/>
  <c r="I69" i="1"/>
  <c r="I70" i="1"/>
  <c r="I71" i="1"/>
  <c r="I72" i="1"/>
  <c r="I73" i="1"/>
  <c r="I74" i="1"/>
  <c r="I75" i="1"/>
  <c r="I76" i="1"/>
  <c r="G7" i="1"/>
  <c r="G9" i="1"/>
  <c r="G10" i="1"/>
  <c r="G11" i="1"/>
  <c r="G12" i="1"/>
  <c r="G13" i="1"/>
  <c r="G1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7" i="1"/>
  <c r="G48" i="1"/>
  <c r="G49" i="1"/>
  <c r="G50" i="1"/>
  <c r="G52" i="1"/>
  <c r="G53" i="1"/>
  <c r="G54" i="1"/>
  <c r="G55" i="1"/>
  <c r="G56" i="1"/>
  <c r="G57" i="1"/>
  <c r="G58" i="1"/>
  <c r="G59" i="1"/>
  <c r="G60" i="1"/>
  <c r="G61" i="1"/>
  <c r="G62" i="1"/>
  <c r="G76" i="1"/>
  <c r="C81" i="1" l="1"/>
  <c r="I6" i="1"/>
  <c r="G6" i="1"/>
  <c r="E6" i="1"/>
  <c r="N6" i="1" l="1"/>
  <c r="J81" i="1"/>
  <c r="L74" i="1"/>
  <c r="P67" i="1"/>
  <c r="N67" i="1"/>
  <c r="L67" i="1"/>
  <c r="P59" i="1"/>
  <c r="L59" i="1"/>
  <c r="N59" i="1"/>
  <c r="P50" i="1"/>
  <c r="N50" i="1"/>
  <c r="L50" i="1"/>
  <c r="L41" i="1"/>
  <c r="N41" i="1"/>
  <c r="P41" i="1"/>
  <c r="N32" i="1"/>
  <c r="P32" i="1"/>
  <c r="L32" i="1"/>
  <c r="N25" i="1"/>
  <c r="P25" i="1"/>
  <c r="L25" i="1"/>
  <c r="N22" i="1"/>
  <c r="P22" i="1"/>
  <c r="L22" i="1"/>
  <c r="P17" i="1"/>
  <c r="N17" i="1"/>
  <c r="L17" i="1"/>
  <c r="P7" i="1"/>
  <c r="N7" i="1"/>
  <c r="L7" i="1"/>
  <c r="L73" i="1"/>
  <c r="L66" i="1"/>
  <c r="P66" i="1"/>
  <c r="L58" i="1"/>
  <c r="N58" i="1"/>
  <c r="P58" i="1"/>
  <c r="L54" i="1"/>
  <c r="N54" i="1"/>
  <c r="P54" i="1"/>
  <c r="L45" i="1"/>
  <c r="N40" i="1"/>
  <c r="P40" i="1"/>
  <c r="L40" i="1"/>
  <c r="P31" i="1"/>
  <c r="L31" i="1"/>
  <c r="N31" i="1"/>
  <c r="P21" i="1"/>
  <c r="N21" i="1"/>
  <c r="L21" i="1"/>
  <c r="L16" i="1"/>
  <c r="N16" i="1"/>
  <c r="P16" i="1"/>
  <c r="L11" i="1"/>
  <c r="P11" i="1"/>
  <c r="N11" i="1"/>
  <c r="L76" i="1"/>
  <c r="L72" i="1"/>
  <c r="N69" i="1"/>
  <c r="L69" i="1"/>
  <c r="P65" i="1"/>
  <c r="L65" i="1"/>
  <c r="N61" i="1"/>
  <c r="P61" i="1"/>
  <c r="L61" i="1"/>
  <c r="N57" i="1"/>
  <c r="P57" i="1"/>
  <c r="L57" i="1"/>
  <c r="N53" i="1"/>
  <c r="P53" i="1"/>
  <c r="L53" i="1"/>
  <c r="N48" i="1"/>
  <c r="P48" i="1"/>
  <c r="L48" i="1"/>
  <c r="L44" i="1"/>
  <c r="P39" i="1"/>
  <c r="N39" i="1"/>
  <c r="L39" i="1"/>
  <c r="P34" i="1"/>
  <c r="L34" i="1"/>
  <c r="N34" i="1"/>
  <c r="N30" i="1"/>
  <c r="L30" i="1"/>
  <c r="P30" i="1"/>
  <c r="L27" i="1"/>
  <c r="P27" i="1"/>
  <c r="N27" i="1"/>
  <c r="N24" i="1"/>
  <c r="L24" i="1"/>
  <c r="P24" i="1"/>
  <c r="P20" i="1"/>
  <c r="N20" i="1"/>
  <c r="L20" i="1"/>
  <c r="L14" i="1"/>
  <c r="N14" i="1"/>
  <c r="P14" i="1"/>
  <c r="L10" i="1"/>
  <c r="N10" i="1"/>
  <c r="P10" i="1"/>
  <c r="L63" i="1"/>
  <c r="P63" i="1"/>
  <c r="N55" i="1"/>
  <c r="L55" i="1"/>
  <c r="P55" i="1"/>
  <c r="L46" i="1"/>
  <c r="N36" i="1"/>
  <c r="P36" i="1"/>
  <c r="L36" i="1"/>
  <c r="N28" i="1"/>
  <c r="P28" i="1"/>
  <c r="L28" i="1"/>
  <c r="P12" i="1"/>
  <c r="L12" i="1"/>
  <c r="N12" i="1"/>
  <c r="L6" i="1"/>
  <c r="P6" i="1"/>
  <c r="L70" i="1"/>
  <c r="N70" i="1"/>
  <c r="L62" i="1"/>
  <c r="P62" i="1"/>
  <c r="L49" i="1"/>
  <c r="N49" i="1"/>
  <c r="P49" i="1"/>
  <c r="P35" i="1"/>
  <c r="N35" i="1"/>
  <c r="L35" i="1"/>
  <c r="L75" i="1"/>
  <c r="L71" i="1"/>
  <c r="P68" i="1"/>
  <c r="N68" i="1"/>
  <c r="L68" i="1"/>
  <c r="P64" i="1"/>
  <c r="L64" i="1"/>
  <c r="P60" i="1"/>
  <c r="N60" i="1"/>
  <c r="L60" i="1"/>
  <c r="P56" i="1"/>
  <c r="L56" i="1"/>
  <c r="N56" i="1"/>
  <c r="P52" i="1"/>
  <c r="N52" i="1"/>
  <c r="L52" i="1"/>
  <c r="L47" i="1"/>
  <c r="N47" i="1"/>
  <c r="N43" i="1"/>
  <c r="L43" i="1"/>
  <c r="N38" i="1"/>
  <c r="L38" i="1"/>
  <c r="P38" i="1"/>
  <c r="L33" i="1"/>
  <c r="N33" i="1"/>
  <c r="P33" i="1"/>
  <c r="L29" i="1"/>
  <c r="N29" i="1"/>
  <c r="P29" i="1"/>
  <c r="L26" i="1"/>
  <c r="N26" i="1"/>
  <c r="P26" i="1"/>
  <c r="L23" i="1"/>
  <c r="N23" i="1"/>
  <c r="P23" i="1"/>
  <c r="N18" i="1"/>
  <c r="P18" i="1"/>
  <c r="L18" i="1"/>
  <c r="N13" i="1"/>
  <c r="P13" i="1"/>
  <c r="L13" i="1"/>
  <c r="N9" i="1"/>
  <c r="P9" i="1"/>
  <c r="L9" i="1"/>
  <c r="E81" i="1" l="1"/>
  <c r="G81" i="1"/>
  <c r="I81" i="1"/>
  <c r="L81" i="1" l="1"/>
  <c r="P81" i="1"/>
  <c r="N81" i="1"/>
</calcChain>
</file>

<file path=xl/sharedStrings.xml><?xml version="1.0" encoding="utf-8"?>
<sst xmlns="http://schemas.openxmlformats.org/spreadsheetml/2006/main" count="102" uniqueCount="92">
  <si>
    <t>№</t>
  </si>
  <si>
    <t>"Milliy texnologik tadqiqotlar universiteti MISiS" ning Olmaliq shahridagi filiali</t>
  </si>
  <si>
    <t>ЖАМИ</t>
  </si>
  <si>
    <t>Oliy ta'lim muassasasi nomi</t>
  </si>
  <si>
    <t>JAMI daromadlari</t>
  </si>
  <si>
    <t>Byudjet mablag‘lari bo‘yicha REJA (moliyalashtirish)</t>
  </si>
  <si>
    <t>Daromadlar</t>
  </si>
  <si>
    <t>Rivojlantirish mablag‘lari bo‘yicha daromadlar (JAMI TUSHUM)</t>
  </si>
  <si>
    <t>mln.so‘m</t>
  </si>
  <si>
    <t>foiz hisobida</t>
  </si>
  <si>
    <t>Jami xarajatlar</t>
  </si>
  <si>
    <t>mln.so‘mda</t>
  </si>
  <si>
    <t>Xarajatlar</t>
  </si>
  <si>
    <t>Byudjet mablag‘lari bo‘yicha xarajatlar (KASSA XARAJATI)</t>
  </si>
  <si>
    <t>To‘lov shartnoma mablag‘lari bo‘yicha xarajatlar (KASSA XARAJATI)</t>
  </si>
  <si>
    <t>Rivojlantirish mablag‘lari bo‘yicha xarajatlar (KASSA XARAJATI)</t>
  </si>
  <si>
    <t>Andijon davlat universiteti</t>
  </si>
  <si>
    <t>Andijon mashinasozlik instituti</t>
  </si>
  <si>
    <t>Andijon davlat pedagogika instituti</t>
  </si>
  <si>
    <t>Andijon iqtisodiyot va qurilish instituti</t>
  </si>
  <si>
    <t>Andijon davlat chet tillari instituti</t>
  </si>
  <si>
    <t>Buxoro davlat universiteti</t>
  </si>
  <si>
    <t>Buxoro muhandislik-texnologiya instituti</t>
  </si>
  <si>
    <t>Buxoro davlat pedagogika instituti</t>
  </si>
  <si>
    <t>Toshkent davlat sharqshunoslik universiteti</t>
  </si>
  <si>
    <t>M.V.Lomonosov nomidagi Moskva davlat universiteti Toshkent shahridagi filiali</t>
  </si>
  <si>
    <t>"Toshkent irrigatsiya va qishloq xo'jaligini mexanizatsiyalash muhandislari instituti" milliy tadqiqot universiteti</t>
  </si>
  <si>
    <t>D.I.Mendeleev nomidagi Rossiya kimyo-texnologiya universiteti federal davlat byudjet oliy ma`lumot ta`lim muassasasining Toshkent shahridagi O'zbekiston Respublikasi filiali</t>
  </si>
  <si>
    <t>Mirzo Ulug`bek nomidagi O‘zbekiston milliy universiteti</t>
  </si>
  <si>
    <t>Islom Karimov nomidagi Toshkent davlat texnika universiteti</t>
  </si>
  <si>
    <t>Toshkent shahridagi "MEI" milliy tadqiqot universiteti" federal davlat budjeti oliy ta'lim muassasasining filiali</t>
  </si>
  <si>
    <t>O‘zbekiston davlat jahon tillari universiteti</t>
  </si>
  <si>
    <t>Toshkent davlat iqtisodiyot universiteti</t>
  </si>
  <si>
    <t>Toshkent arxitektura-qurilish universiteti</t>
  </si>
  <si>
    <t>Toshkent kimyo-texnologiya instituti</t>
  </si>
  <si>
    <t>O'zbekiston jurnalistika va ommaviy kommunikatsiyalar universiteti</t>
  </si>
  <si>
    <t>Toshkent to'qimachilik va yengil sanoat instituti</t>
  </si>
  <si>
    <t>Jizzax shahridagi Qozon federal universiteti filiali</t>
  </si>
  <si>
    <t>Shahrisabz davlat pedagogika instituti</t>
  </si>
  <si>
    <t>Toshkent kimyo-texnologiya instituti Shahrisabz filiali</t>
  </si>
  <si>
    <t>Samarqand davlat universitetining Kattaqo'rg'on filiali</t>
  </si>
  <si>
    <t>Toshkent davlat iqtisodiyot universiteti Samarqand filiali</t>
  </si>
  <si>
    <t>Termiz muhandislik-texnologiya instituti</t>
  </si>
  <si>
    <t>Termiz davlat pedagogika instituti</t>
  </si>
  <si>
    <t>Denov tadbirkorlik va pedagogika instituti</t>
  </si>
  <si>
    <t>Toshkent kimyo-texnologiya instituti Yangiyer filiali</t>
  </si>
  <si>
    <t>Chirchiq davlat pedagogika universiteti</t>
  </si>
  <si>
    <t>Astrahan davlat texnika universitetining Toshkent viloyatidagi filiali</t>
  </si>
  <si>
    <t>Toshkent shahrida Belarus-O'zbekiston qo'shma tarmoqlararo amaliy texnik kvalifikatsiyalar instituti</t>
  </si>
  <si>
    <t>I.Karimov nomidagi Toshkent davlat texnika universiteti Qo‘qon filiali</t>
  </si>
  <si>
    <t>Jizzax davlat pedagogika universiteti</t>
  </si>
  <si>
    <t>Jizzax politexnika instituti</t>
  </si>
  <si>
    <t>Qarshi davlat universiteti</t>
  </si>
  <si>
    <t>Qarshi muhandislik-iqtisodiyot instituti</t>
  </si>
  <si>
    <t>Navoiy davlat pedagogika instituti</t>
  </si>
  <si>
    <t>Namangan davlat universiteti</t>
  </si>
  <si>
    <t>Namangan muhandislik-texnologiya instituti</t>
  </si>
  <si>
    <t>Namangan muhandislik-qurilish instituti</t>
  </si>
  <si>
    <t>O'zbekiston-Finlandiya pedagogika instituti</t>
  </si>
  <si>
    <t>Samarqand davlat chet tillar instituti</t>
  </si>
  <si>
    <t>Samarqand iqtisodiyot va servis instituti</t>
  </si>
  <si>
    <t>Теrmiz davlat universiteti</t>
  </si>
  <si>
    <t>Guliston davlat universiteti</t>
  </si>
  <si>
    <t>Qo'qon davlat pedagogika instituti</t>
  </si>
  <si>
    <t>Farg'ona davlat universiteti</t>
  </si>
  <si>
    <t>Farg’ona politexnika instituti</t>
  </si>
  <si>
    <t>Urganch davlat universiteti</t>
  </si>
  <si>
    <t>Ajiniyoz nomidagi Nukus davlat pedagogika instituti</t>
  </si>
  <si>
    <t xml:space="preserve">Berdaq nomidagi Qoraqalpoq davlat universiteti </t>
  </si>
  <si>
    <t>Namangan davlat pedagogika instituti</t>
  </si>
  <si>
    <t>Guliston davlat pedagogika instituti</t>
  </si>
  <si>
    <t>Urganch davlat pedagogika instituti</t>
  </si>
  <si>
    <t>I.M.Gubkin nomidagi Rossiya davlat neft va gaz universitetining Toshkent shahridagi filiali</t>
  </si>
  <si>
    <t>Namangan to‘qimachilik sanoat instituti</t>
  </si>
  <si>
    <t>"Sankt-Peterburg Davlat universiteti" Toshkent shaxar filiali</t>
  </si>
  <si>
    <t>To‘lov shartnoma mablag‘lari bo‘yicha daromadlar (JAMI TUSHUM)</t>
  </si>
  <si>
    <t>Buxoro tabiiy resurslarni boshqarish instituti</t>
  </si>
  <si>
    <t>Samarqand davlat arxitektura-qurilish universiteti</t>
  </si>
  <si>
    <t>Samarqand davlat universiteti</t>
  </si>
  <si>
    <t>Samarqand davlat universitetining Urgut filiali</t>
  </si>
  <si>
    <t>Qarshi irrigatsiya va agrotexnologiyalar instituti</t>
  </si>
  <si>
    <t>Toshkent davlat texnika universiteti Olmaliq filiali</t>
  </si>
  <si>
    <t>O'zbekiston milliy universitetining Jizzax filiali</t>
  </si>
  <si>
    <t>Toshkent davlat O‘zbek tili va adabiyoti universiteti</t>
  </si>
  <si>
    <t>Andijon davlat texnika instituti</t>
  </si>
  <si>
    <t>Buxoro davlat texnika universiteti</t>
  </si>
  <si>
    <t>Qarshi davlat texnika universiteti</t>
  </si>
  <si>
    <t>Nukus davlat texnika universiteti</t>
  </si>
  <si>
    <t>Qo‘qon davlat universiteti</t>
  </si>
  <si>
    <t>Farg‘ona davlat texnika universiteti</t>
  </si>
  <si>
    <t>Namangan davlat texnika universiteti</t>
  </si>
  <si>
    <t>Davlat oliy ta'lim muassasalarining 2025-yil 1-aprel holatiga (2025-yil 1-choraklik) daromadlari va xarajatlari to‘g‘risida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</si>
</sst>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0_р_._-;\-* #,##0.00_р_._-;_-* &quot;-&quot;??_р_._-;_-@_-"/>
    <numFmt numFmtId="166" formatCode="#,##0.0"/>
  </numFmts>
  <fonts count="14" x14ac:knownFonts="1">
    <font>
      <sz val="10"/>
      <color rgb="FF000000"/>
      <name val="Arial"/>
    </font>
    <font>
      <b/>
      <sz val="14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4" fillId="0" borderId="0"/>
    <xf numFmtId="165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0" borderId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9" fillId="0" borderId="2" xfId="5" applyNumberFormat="1" applyFont="1" applyBorder="1" applyAlignment="1">
      <alignment horizontal="center" vertical="center" wrapText="1"/>
    </xf>
    <xf numFmtId="166" fontId="9" fillId="0" borderId="2" xfId="5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43" fontId="2" fillId="0" borderId="2" xfId="7" applyFont="1" applyFill="1" applyBorder="1" applyAlignment="1">
      <alignment horizontal="center" vertical="center" wrapText="1"/>
    </xf>
    <xf numFmtId="43" fontId="2" fillId="0" borderId="2" xfId="7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8">
    <cellStyle name="Обычный" xfId="0" builtinId="0"/>
    <cellStyle name="Обычный 2" xfId="1" xr:uid="{00000000-0005-0000-0000-000001000000}"/>
    <cellStyle name="Обычный 3" xfId="5" xr:uid="{B768FD9B-28D3-4535-8CAF-372181603963}"/>
    <cellStyle name="Финансовый" xfId="7" builtinId="3"/>
    <cellStyle name="Финансовый 2" xfId="3" xr:uid="{00000000-0005-0000-0000-000003000000}"/>
    <cellStyle name="Финансовый 2 2" xfId="6" xr:uid="{47D276BC-64B3-4644-AC75-D7A83741E210}"/>
    <cellStyle name="Финансовый 3" xfId="2" xr:uid="{00000000-0005-0000-0000-000004000000}"/>
    <cellStyle name="Финансовый 4" xfId="4" xr:uid="{46D68EDE-0052-4316-ACB7-7648FF50B9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1015"/>
  <sheetViews>
    <sheetView tabSelected="1" zoomScaleNormal="100" workbookViewId="0">
      <selection activeCell="F4" sqref="F4:G4"/>
    </sheetView>
  </sheetViews>
  <sheetFormatPr defaultRowHeight="12.75" x14ac:dyDescent="0.2"/>
  <cols>
    <col min="1" max="1" width="3.42578125" bestFit="1" customWidth="1"/>
    <col min="2" max="2" width="54" style="10" customWidth="1"/>
    <col min="3" max="3" width="18.5703125" bestFit="1" customWidth="1"/>
    <col min="4" max="4" width="13.5703125" customWidth="1"/>
    <col min="5" max="5" width="9.5703125" bestFit="1" customWidth="1"/>
    <col min="6" max="6" width="16" customWidth="1"/>
    <col min="7" max="7" width="10" customWidth="1"/>
    <col min="8" max="8" width="12" customWidth="1"/>
    <col min="9" max="9" width="9.5703125" bestFit="1" customWidth="1"/>
    <col min="10" max="10" width="15.5703125" bestFit="1" customWidth="1"/>
    <col min="11" max="11" width="12.28515625" customWidth="1"/>
    <col min="12" max="12" width="9.5703125" bestFit="1" customWidth="1"/>
    <col min="13" max="13" width="15" style="6" customWidth="1"/>
    <col min="14" max="14" width="9.5703125" style="6" bestFit="1" customWidth="1"/>
    <col min="15" max="15" width="13.85546875" style="6" customWidth="1"/>
    <col min="16" max="16" width="9.5703125" style="6" bestFit="1" customWidth="1"/>
  </cols>
  <sheetData>
    <row r="1" spans="1:16" ht="44.25" customHeight="1" x14ac:dyDescent="0.2">
      <c r="A1" s="24" t="s">
        <v>91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8.75" customHeight="1" x14ac:dyDescent="0.2">
      <c r="A2" s="2"/>
      <c r="O2" s="3" t="s">
        <v>11</v>
      </c>
      <c r="P2" s="3"/>
    </row>
    <row r="3" spans="1:16" ht="20.25" customHeight="1" x14ac:dyDescent="0.2">
      <c r="A3" s="23" t="s">
        <v>0</v>
      </c>
      <c r="B3" s="23" t="s">
        <v>3</v>
      </c>
      <c r="C3" s="23" t="s">
        <v>4</v>
      </c>
      <c r="D3" s="23" t="s">
        <v>6</v>
      </c>
      <c r="E3" s="23"/>
      <c r="F3" s="23"/>
      <c r="G3" s="23"/>
      <c r="H3" s="23"/>
      <c r="I3" s="23"/>
      <c r="J3" s="23" t="s">
        <v>10</v>
      </c>
      <c r="K3" s="23" t="s">
        <v>12</v>
      </c>
      <c r="L3" s="23"/>
      <c r="M3" s="23"/>
      <c r="N3" s="23"/>
      <c r="O3" s="23"/>
      <c r="P3" s="23"/>
    </row>
    <row r="4" spans="1:16" ht="69.75" customHeight="1" x14ac:dyDescent="0.2">
      <c r="A4" s="23"/>
      <c r="B4" s="23"/>
      <c r="C4" s="23"/>
      <c r="D4" s="23" t="s">
        <v>5</v>
      </c>
      <c r="E4" s="23"/>
      <c r="F4" s="23" t="s">
        <v>75</v>
      </c>
      <c r="G4" s="23"/>
      <c r="H4" s="23" t="s">
        <v>7</v>
      </c>
      <c r="I4" s="23"/>
      <c r="J4" s="23"/>
      <c r="K4" s="23" t="s">
        <v>13</v>
      </c>
      <c r="L4" s="23"/>
      <c r="M4" s="23" t="s">
        <v>14</v>
      </c>
      <c r="N4" s="23"/>
      <c r="O4" s="23" t="s">
        <v>15</v>
      </c>
      <c r="P4" s="23"/>
    </row>
    <row r="5" spans="1:16" ht="30" x14ac:dyDescent="0.2">
      <c r="A5" s="23"/>
      <c r="B5" s="23"/>
      <c r="C5" s="23"/>
      <c r="D5" s="5" t="s">
        <v>8</v>
      </c>
      <c r="E5" s="5" t="s">
        <v>9</v>
      </c>
      <c r="F5" s="5" t="s">
        <v>8</v>
      </c>
      <c r="G5" s="5" t="s">
        <v>9</v>
      </c>
      <c r="H5" s="5" t="s">
        <v>8</v>
      </c>
      <c r="I5" s="5" t="s">
        <v>9</v>
      </c>
      <c r="J5" s="23"/>
      <c r="K5" s="5" t="s">
        <v>8</v>
      </c>
      <c r="L5" s="5" t="s">
        <v>9</v>
      </c>
      <c r="M5" s="5" t="s">
        <v>8</v>
      </c>
      <c r="N5" s="5" t="s">
        <v>9</v>
      </c>
      <c r="O5" s="5" t="s">
        <v>8</v>
      </c>
      <c r="P5" s="5" t="s">
        <v>9</v>
      </c>
    </row>
    <row r="6" spans="1:16" x14ac:dyDescent="0.2">
      <c r="A6" s="8">
        <v>1</v>
      </c>
      <c r="B6" s="11" t="s">
        <v>16</v>
      </c>
      <c r="C6" s="13">
        <f>D6+F6+H6</f>
        <v>58380.7</v>
      </c>
      <c r="D6" s="22">
        <v>16508.3</v>
      </c>
      <c r="E6" s="14">
        <f>D6*100/C6</f>
        <v>28.276981947801243</v>
      </c>
      <c r="F6" s="12">
        <v>40389.4</v>
      </c>
      <c r="G6" s="14">
        <f>F6*100/C6</f>
        <v>69.182794999032211</v>
      </c>
      <c r="H6" s="12">
        <v>1483</v>
      </c>
      <c r="I6" s="14">
        <f>H6*100/C6</f>
        <v>2.5402230531665433</v>
      </c>
      <c r="J6" s="13">
        <f>K6+M6+O6</f>
        <v>53167.700000000004</v>
      </c>
      <c r="K6" s="22">
        <v>15594.3</v>
      </c>
      <c r="L6" s="14">
        <f>K6*100/J6</f>
        <v>29.330401728869216</v>
      </c>
      <c r="M6" s="12">
        <v>35799</v>
      </c>
      <c r="N6" s="14">
        <f t="shared" ref="N6:N37" si="0">M6*100/J6</f>
        <v>67.332233668185751</v>
      </c>
      <c r="O6" s="12">
        <v>1774.4</v>
      </c>
      <c r="P6" s="14">
        <f t="shared" ref="P6:P37" si="1">O6*100/J6</f>
        <v>3.337364602945021</v>
      </c>
    </row>
    <row r="7" spans="1:16" x14ac:dyDescent="0.2">
      <c r="A7" s="8">
        <v>2</v>
      </c>
      <c r="B7" s="11" t="s">
        <v>17</v>
      </c>
      <c r="C7" s="13">
        <f t="shared" ref="C7:C70" si="2">D7+F7+H7</f>
        <v>18478.800000000003</v>
      </c>
      <c r="D7" s="22">
        <v>5292.9</v>
      </c>
      <c r="E7" s="14">
        <f t="shared" ref="E7:E70" si="3">D7*100/C7</f>
        <v>28.643093707383592</v>
      </c>
      <c r="F7" s="12">
        <f>1625.5+11200</f>
        <v>12825.5</v>
      </c>
      <c r="G7" s="14">
        <f t="shared" ref="G7:G70" si="4">F7*100/C7</f>
        <v>69.406563196744372</v>
      </c>
      <c r="H7" s="12">
        <v>360.4</v>
      </c>
      <c r="I7" s="14">
        <f t="shared" ref="I7:I70" si="5">H7*100/C7</f>
        <v>1.950343095872026</v>
      </c>
      <c r="J7" s="13">
        <f t="shared" ref="J7:J70" si="6">K7+M7+O7</f>
        <v>18361.500000000004</v>
      </c>
      <c r="K7" s="22">
        <v>4272.6000000000004</v>
      </c>
      <c r="L7" s="14">
        <f t="shared" ref="L7:L70" si="7">K7*100/J7</f>
        <v>23.269340740135608</v>
      </c>
      <c r="M7" s="12">
        <v>13551.2</v>
      </c>
      <c r="N7" s="14">
        <f t="shared" si="0"/>
        <v>73.802249271573658</v>
      </c>
      <c r="O7" s="12">
        <v>537.70000000000005</v>
      </c>
      <c r="P7" s="14">
        <f t="shared" si="1"/>
        <v>2.9284099882907166</v>
      </c>
    </row>
    <row r="8" spans="1:16" x14ac:dyDescent="0.2">
      <c r="A8" s="8">
        <v>3</v>
      </c>
      <c r="B8" s="11" t="s">
        <v>84</v>
      </c>
      <c r="C8" s="13">
        <f t="shared" si="2"/>
        <v>37054.699999999997</v>
      </c>
      <c r="D8" s="22">
        <v>4780</v>
      </c>
      <c r="E8" s="14">
        <f t="shared" ref="E8" si="8">D8*100/C8</f>
        <v>12.899848062459014</v>
      </c>
      <c r="F8" s="12">
        <v>32270.1</v>
      </c>
      <c r="G8" s="14">
        <f t="shared" ref="G8" si="9">F8*100/C8</f>
        <v>87.087737857815611</v>
      </c>
      <c r="H8" s="12">
        <v>4.5999999999999996</v>
      </c>
      <c r="I8" s="14">
        <f t="shared" ref="I8" si="10">H8*100/C8</f>
        <v>1.2414079725378967E-2</v>
      </c>
      <c r="J8" s="13">
        <f t="shared" si="6"/>
        <v>12234.2</v>
      </c>
      <c r="K8" s="22">
        <v>3378.8</v>
      </c>
      <c r="L8" s="14">
        <f t="shared" ref="L8" si="11">K8*100/J8</f>
        <v>27.617661964002547</v>
      </c>
      <c r="M8" s="12">
        <v>8855.4</v>
      </c>
      <c r="N8" s="14">
        <f t="shared" ref="N8" si="12">M8*100/J8</f>
        <v>72.382338035997449</v>
      </c>
      <c r="O8" s="12">
        <v>0</v>
      </c>
      <c r="P8" s="14">
        <f t="shared" ref="P8" si="13">O8*100/J8</f>
        <v>0</v>
      </c>
    </row>
    <row r="9" spans="1:16" x14ac:dyDescent="0.2">
      <c r="A9" s="8">
        <v>4</v>
      </c>
      <c r="B9" s="11" t="s">
        <v>18</v>
      </c>
      <c r="C9" s="13">
        <f t="shared" si="2"/>
        <v>29373.799999999996</v>
      </c>
      <c r="D9" s="22">
        <v>9762.6</v>
      </c>
      <c r="E9" s="14">
        <f t="shared" si="3"/>
        <v>33.235740694087937</v>
      </c>
      <c r="F9" s="12">
        <f>14071.1+5000</f>
        <v>19071.099999999999</v>
      </c>
      <c r="G9" s="14">
        <f t="shared" si="4"/>
        <v>64.925545894640805</v>
      </c>
      <c r="H9" s="12">
        <v>540.1</v>
      </c>
      <c r="I9" s="14">
        <f t="shared" si="5"/>
        <v>1.8387134112712693</v>
      </c>
      <c r="J9" s="13">
        <f t="shared" si="6"/>
        <v>29372.399999999998</v>
      </c>
      <c r="K9" s="22">
        <v>7002.8</v>
      </c>
      <c r="L9" s="14">
        <f t="shared" si="7"/>
        <v>23.841429369067562</v>
      </c>
      <c r="M9" s="12">
        <v>21354.3</v>
      </c>
      <c r="N9" s="14">
        <f t="shared" si="0"/>
        <v>72.701924255423464</v>
      </c>
      <c r="O9" s="12">
        <v>1015.3</v>
      </c>
      <c r="P9" s="14">
        <f t="shared" si="1"/>
        <v>3.4566463755089814</v>
      </c>
    </row>
    <row r="10" spans="1:16" x14ac:dyDescent="0.2">
      <c r="A10" s="8">
        <v>5</v>
      </c>
      <c r="B10" s="11" t="s">
        <v>19</v>
      </c>
      <c r="C10" s="13">
        <f t="shared" si="2"/>
        <v>7306.1</v>
      </c>
      <c r="D10" s="22">
        <v>2881.3</v>
      </c>
      <c r="E10" s="14">
        <f t="shared" si="3"/>
        <v>39.436908884356903</v>
      </c>
      <c r="F10" s="12">
        <v>4419.7</v>
      </c>
      <c r="G10" s="14">
        <f t="shared" si="4"/>
        <v>60.493286431885679</v>
      </c>
      <c r="H10" s="12">
        <v>5.0999999999999996</v>
      </c>
      <c r="I10" s="14">
        <f t="shared" si="5"/>
        <v>6.9804683757408184E-2</v>
      </c>
      <c r="J10" s="13">
        <f t="shared" si="6"/>
        <v>5988.4000000000005</v>
      </c>
      <c r="K10" s="22">
        <v>2126.9</v>
      </c>
      <c r="L10" s="14">
        <f t="shared" si="7"/>
        <v>35.516999532429359</v>
      </c>
      <c r="M10" s="12">
        <v>3773.3</v>
      </c>
      <c r="N10" s="14">
        <f t="shared" si="0"/>
        <v>63.010152962393953</v>
      </c>
      <c r="O10" s="12">
        <v>88.2</v>
      </c>
      <c r="P10" s="14">
        <f t="shared" si="1"/>
        <v>1.4728475051766747</v>
      </c>
    </row>
    <row r="11" spans="1:16" x14ac:dyDescent="0.2">
      <c r="A11" s="8">
        <v>6</v>
      </c>
      <c r="B11" s="11" t="s">
        <v>21</v>
      </c>
      <c r="C11" s="13">
        <f t="shared" si="2"/>
        <v>79737.100000000006</v>
      </c>
      <c r="D11" s="22">
        <v>28624.9</v>
      </c>
      <c r="E11" s="14">
        <f t="shared" si="3"/>
        <v>35.899098412156945</v>
      </c>
      <c r="F11" s="12">
        <f>48083.6+1100</f>
        <v>49183.6</v>
      </c>
      <c r="G11" s="14">
        <f t="shared" si="4"/>
        <v>61.682203140069049</v>
      </c>
      <c r="H11" s="12">
        <v>1928.6</v>
      </c>
      <c r="I11" s="14">
        <f t="shared" si="5"/>
        <v>2.418698447773997</v>
      </c>
      <c r="J11" s="13">
        <f t="shared" si="6"/>
        <v>79625.900000000009</v>
      </c>
      <c r="K11" s="22">
        <v>26294.1</v>
      </c>
      <c r="L11" s="14">
        <f t="shared" si="7"/>
        <v>33.022044334820698</v>
      </c>
      <c r="M11" s="12">
        <v>50623</v>
      </c>
      <c r="N11" s="14">
        <f t="shared" si="0"/>
        <v>63.576047492084854</v>
      </c>
      <c r="O11" s="12">
        <v>2708.8</v>
      </c>
      <c r="P11" s="14">
        <f t="shared" si="1"/>
        <v>3.4019081730944323</v>
      </c>
    </row>
    <row r="12" spans="1:16" x14ac:dyDescent="0.2">
      <c r="A12" s="8">
        <v>7</v>
      </c>
      <c r="B12" s="11" t="s">
        <v>22</v>
      </c>
      <c r="C12" s="13">
        <f t="shared" si="2"/>
        <v>41090.6</v>
      </c>
      <c r="D12" s="22">
        <v>13651.1</v>
      </c>
      <c r="E12" s="14">
        <f t="shared" si="3"/>
        <v>33.221953439472777</v>
      </c>
      <c r="F12" s="12">
        <v>25923</v>
      </c>
      <c r="G12" s="14">
        <f t="shared" si="4"/>
        <v>63.087421454055189</v>
      </c>
      <c r="H12" s="12">
        <v>1516.5</v>
      </c>
      <c r="I12" s="14">
        <f t="shared" si="5"/>
        <v>3.6906251064720399</v>
      </c>
      <c r="J12" s="13">
        <f t="shared" si="6"/>
        <v>35676.9</v>
      </c>
      <c r="K12" s="22">
        <v>10612</v>
      </c>
      <c r="L12" s="14">
        <f t="shared" si="7"/>
        <v>29.744736790472267</v>
      </c>
      <c r="M12" s="12">
        <v>23378</v>
      </c>
      <c r="N12" s="14">
        <f t="shared" si="0"/>
        <v>65.526993656960101</v>
      </c>
      <c r="O12" s="12">
        <v>1686.9</v>
      </c>
      <c r="P12" s="14">
        <f t="shared" si="1"/>
        <v>4.7282695525676273</v>
      </c>
    </row>
    <row r="13" spans="1:16" x14ac:dyDescent="0.2">
      <c r="A13" s="8">
        <v>8</v>
      </c>
      <c r="B13" s="11" t="s">
        <v>23</v>
      </c>
      <c r="C13" s="13">
        <f t="shared" si="2"/>
        <v>52601.599999999999</v>
      </c>
      <c r="D13" s="22">
        <v>16768.5</v>
      </c>
      <c r="E13" s="14">
        <f t="shared" si="3"/>
        <v>31.878307884170823</v>
      </c>
      <c r="F13" s="12">
        <v>35431.4</v>
      </c>
      <c r="G13" s="14">
        <f t="shared" si="4"/>
        <v>67.358027132254534</v>
      </c>
      <c r="H13" s="12">
        <v>401.7</v>
      </c>
      <c r="I13" s="14">
        <f t="shared" si="5"/>
        <v>0.76366498357464419</v>
      </c>
      <c r="J13" s="13">
        <f t="shared" si="6"/>
        <v>35887.700000000004</v>
      </c>
      <c r="K13" s="22">
        <v>14676.1</v>
      </c>
      <c r="L13" s="14">
        <f t="shared" si="7"/>
        <v>40.894512604597111</v>
      </c>
      <c r="M13" s="12">
        <v>20243.8</v>
      </c>
      <c r="N13" s="14">
        <f t="shared" si="0"/>
        <v>56.408741713734784</v>
      </c>
      <c r="O13" s="12">
        <v>967.8</v>
      </c>
      <c r="P13" s="14">
        <f t="shared" si="1"/>
        <v>2.6967456816680921</v>
      </c>
    </row>
    <row r="14" spans="1:16" x14ac:dyDescent="0.2">
      <c r="A14" s="8">
        <v>9</v>
      </c>
      <c r="B14" s="11" t="s">
        <v>76</v>
      </c>
      <c r="C14" s="13">
        <f t="shared" si="2"/>
        <v>13155.000000000002</v>
      </c>
      <c r="D14" s="22">
        <v>6611.8</v>
      </c>
      <c r="E14" s="14">
        <f t="shared" si="3"/>
        <v>50.260737362219679</v>
      </c>
      <c r="F14" s="12">
        <f>3030.1+3000</f>
        <v>6030.1</v>
      </c>
      <c r="G14" s="14">
        <f t="shared" si="4"/>
        <v>45.838844545800072</v>
      </c>
      <c r="H14" s="12">
        <v>513.1</v>
      </c>
      <c r="I14" s="14">
        <f t="shared" si="5"/>
        <v>3.9004180919802351</v>
      </c>
      <c r="J14" s="13">
        <f t="shared" si="6"/>
        <v>12684.6</v>
      </c>
      <c r="K14" s="22">
        <v>4917.5</v>
      </c>
      <c r="L14" s="14">
        <f t="shared" si="7"/>
        <v>38.767481828358797</v>
      </c>
      <c r="M14" s="12">
        <v>6961.6</v>
      </c>
      <c r="N14" s="14">
        <f t="shared" si="0"/>
        <v>54.882298219888682</v>
      </c>
      <c r="O14" s="12">
        <v>805.5</v>
      </c>
      <c r="P14" s="14">
        <f t="shared" si="1"/>
        <v>6.3502199517525186</v>
      </c>
    </row>
    <row r="15" spans="1:16" x14ac:dyDescent="0.2">
      <c r="A15" s="8">
        <v>10</v>
      </c>
      <c r="B15" s="11" t="s">
        <v>85</v>
      </c>
      <c r="C15" s="13">
        <f t="shared" si="2"/>
        <v>8126.9</v>
      </c>
      <c r="D15" s="22">
        <v>3966.7</v>
      </c>
      <c r="E15" s="14">
        <f t="shared" si="3"/>
        <v>48.809509160934674</v>
      </c>
      <c r="F15" s="12">
        <v>4115.3</v>
      </c>
      <c r="G15" s="14">
        <f t="shared" si="4"/>
        <v>50.638004651220022</v>
      </c>
      <c r="H15" s="12">
        <v>44.9</v>
      </c>
      <c r="I15" s="14">
        <f t="shared" si="5"/>
        <v>0.5524861878453039</v>
      </c>
      <c r="J15" s="13">
        <f t="shared" si="6"/>
        <v>742.9</v>
      </c>
      <c r="K15" s="22">
        <v>742.9</v>
      </c>
      <c r="L15" s="14">
        <f t="shared" si="7"/>
        <v>100</v>
      </c>
      <c r="M15" s="12">
        <v>0</v>
      </c>
      <c r="N15" s="14">
        <f t="shared" si="0"/>
        <v>0</v>
      </c>
      <c r="O15" s="12">
        <v>0</v>
      </c>
      <c r="P15" s="14">
        <f t="shared" si="1"/>
        <v>0</v>
      </c>
    </row>
    <row r="16" spans="1:16" x14ac:dyDescent="0.2">
      <c r="A16" s="8">
        <v>11</v>
      </c>
      <c r="B16" s="11" t="s">
        <v>24</v>
      </c>
      <c r="C16" s="13">
        <f t="shared" si="2"/>
        <v>28909.3</v>
      </c>
      <c r="D16" s="22">
        <v>12359.6</v>
      </c>
      <c r="E16" s="14">
        <f t="shared" si="3"/>
        <v>42.753024113347607</v>
      </c>
      <c r="F16" s="12">
        <v>15465.6</v>
      </c>
      <c r="G16" s="14">
        <f t="shared" si="4"/>
        <v>53.496971562784296</v>
      </c>
      <c r="H16" s="12">
        <v>1084.0999999999999</v>
      </c>
      <c r="I16" s="14">
        <f t="shared" si="5"/>
        <v>3.7500043238680973</v>
      </c>
      <c r="J16" s="13">
        <f t="shared" si="6"/>
        <v>22929.3</v>
      </c>
      <c r="K16" s="22">
        <v>6741.5</v>
      </c>
      <c r="L16" s="14">
        <f t="shared" si="7"/>
        <v>29.40124644014427</v>
      </c>
      <c r="M16" s="12">
        <v>15768.5</v>
      </c>
      <c r="N16" s="14">
        <f t="shared" si="0"/>
        <v>68.77008892552324</v>
      </c>
      <c r="O16" s="12">
        <v>419.3</v>
      </c>
      <c r="P16" s="14">
        <f t="shared" si="1"/>
        <v>1.8286646343324917</v>
      </c>
    </row>
    <row r="17" spans="1:16" ht="25.5" x14ac:dyDescent="0.2">
      <c r="A17" s="8">
        <v>12</v>
      </c>
      <c r="B17" s="11" t="s">
        <v>25</v>
      </c>
      <c r="C17" s="13">
        <f t="shared" si="2"/>
        <v>6915.4999999999991</v>
      </c>
      <c r="D17" s="22">
        <v>3045.6</v>
      </c>
      <c r="E17" s="12">
        <f t="shared" si="3"/>
        <v>44.040199551731625</v>
      </c>
      <c r="F17" s="12">
        <v>3301.2</v>
      </c>
      <c r="G17" s="12">
        <f t="shared" si="4"/>
        <v>47.736244667775296</v>
      </c>
      <c r="H17" s="12">
        <v>568.70000000000005</v>
      </c>
      <c r="I17" s="14">
        <f t="shared" si="5"/>
        <v>8.223555780493097</v>
      </c>
      <c r="J17" s="13">
        <f t="shared" si="6"/>
        <v>6461.4000000000005</v>
      </c>
      <c r="K17" s="22">
        <v>2620.5</v>
      </c>
      <c r="L17" s="14">
        <f t="shared" si="7"/>
        <v>40.556226204847242</v>
      </c>
      <c r="M17" s="12">
        <v>3463.1</v>
      </c>
      <c r="N17" s="14">
        <f t="shared" si="0"/>
        <v>53.596743739746799</v>
      </c>
      <c r="O17" s="12">
        <v>377.8</v>
      </c>
      <c r="P17" s="14">
        <f t="shared" si="1"/>
        <v>5.8470300554059484</v>
      </c>
    </row>
    <row r="18" spans="1:16" ht="25.5" x14ac:dyDescent="0.2">
      <c r="A18" s="8">
        <v>13</v>
      </c>
      <c r="B18" s="15" t="s">
        <v>26</v>
      </c>
      <c r="C18" s="13">
        <f t="shared" si="2"/>
        <v>43602.8</v>
      </c>
      <c r="D18" s="22">
        <v>18087.900000000001</v>
      </c>
      <c r="E18" s="14">
        <f t="shared" si="3"/>
        <v>41.483345106277582</v>
      </c>
      <c r="F18" s="16">
        <v>22462.400000000001</v>
      </c>
      <c r="G18" s="14">
        <f t="shared" si="4"/>
        <v>51.515957690790493</v>
      </c>
      <c r="H18" s="16">
        <v>3052.5</v>
      </c>
      <c r="I18" s="14">
        <f t="shared" si="5"/>
        <v>7.0006972029319217</v>
      </c>
      <c r="J18" s="13">
        <f t="shared" si="6"/>
        <v>35512.200000000004</v>
      </c>
      <c r="K18" s="22">
        <v>12206.7</v>
      </c>
      <c r="L18" s="14">
        <f t="shared" si="7"/>
        <v>34.373257641036034</v>
      </c>
      <c r="M18" s="16">
        <v>19726.2</v>
      </c>
      <c r="N18" s="14">
        <f t="shared" si="0"/>
        <v>55.547670941253983</v>
      </c>
      <c r="O18" s="16">
        <v>3579.3</v>
      </c>
      <c r="P18" s="14">
        <f t="shared" si="1"/>
        <v>10.079071417709969</v>
      </c>
    </row>
    <row r="19" spans="1:16" ht="25.5" x14ac:dyDescent="0.2">
      <c r="A19" s="8">
        <v>14</v>
      </c>
      <c r="B19" s="11" t="s">
        <v>72</v>
      </c>
      <c r="C19" s="13">
        <f t="shared" si="2"/>
        <v>12964</v>
      </c>
      <c r="D19" s="22">
        <v>4003.8</v>
      </c>
      <c r="E19" s="14">
        <f t="shared" si="3"/>
        <v>30.883986423943227</v>
      </c>
      <c r="F19" s="12">
        <v>4419</v>
      </c>
      <c r="G19" s="14">
        <f t="shared" si="4"/>
        <v>34.08670163529775</v>
      </c>
      <c r="H19" s="12">
        <v>4541.2</v>
      </c>
      <c r="I19" s="14">
        <f t="shared" si="5"/>
        <v>35.029311940759023</v>
      </c>
      <c r="J19" s="13">
        <f t="shared" si="6"/>
        <v>11706.4</v>
      </c>
      <c r="K19" s="22">
        <v>3107.4</v>
      </c>
      <c r="L19" s="14">
        <f t="shared" si="7"/>
        <v>26.544454315588055</v>
      </c>
      <c r="M19" s="12">
        <v>4100.5</v>
      </c>
      <c r="N19" s="14">
        <f t="shared" si="0"/>
        <v>35.027848014761155</v>
      </c>
      <c r="O19" s="12">
        <v>4498.5</v>
      </c>
      <c r="P19" s="14">
        <f t="shared" si="1"/>
        <v>38.42769766965079</v>
      </c>
    </row>
    <row r="20" spans="1:16" ht="45.75" customHeight="1" x14ac:dyDescent="0.2">
      <c r="A20" s="8">
        <v>15</v>
      </c>
      <c r="B20" s="11" t="s">
        <v>27</v>
      </c>
      <c r="C20" s="13">
        <f t="shared" si="2"/>
        <v>3235.3</v>
      </c>
      <c r="D20" s="22">
        <v>1297.2</v>
      </c>
      <c r="E20" s="14">
        <f t="shared" si="3"/>
        <v>40.095199826909401</v>
      </c>
      <c r="F20" s="12">
        <v>1632.1</v>
      </c>
      <c r="G20" s="14">
        <f t="shared" si="4"/>
        <v>50.446635551571724</v>
      </c>
      <c r="H20" s="12">
        <v>306</v>
      </c>
      <c r="I20" s="14">
        <f t="shared" si="5"/>
        <v>9.4581646215188702</v>
      </c>
      <c r="J20" s="13">
        <f t="shared" si="6"/>
        <v>2551.9</v>
      </c>
      <c r="K20" s="22">
        <v>729.6</v>
      </c>
      <c r="L20" s="14">
        <f t="shared" si="7"/>
        <v>28.590462008699401</v>
      </c>
      <c r="M20" s="12">
        <v>1544.5</v>
      </c>
      <c r="N20" s="14">
        <f t="shared" si="0"/>
        <v>60.523531486343508</v>
      </c>
      <c r="O20" s="12">
        <v>277.8</v>
      </c>
      <c r="P20" s="14">
        <f t="shared" si="1"/>
        <v>10.88600650495709</v>
      </c>
    </row>
    <row r="21" spans="1:16" x14ac:dyDescent="0.2">
      <c r="A21" s="8">
        <v>16</v>
      </c>
      <c r="B21" s="11" t="s">
        <v>28</v>
      </c>
      <c r="C21" s="13">
        <f t="shared" si="2"/>
        <v>145912.5</v>
      </c>
      <c r="D21" s="22">
        <v>69571.199999999997</v>
      </c>
      <c r="E21" s="14">
        <f t="shared" si="3"/>
        <v>47.680082241069137</v>
      </c>
      <c r="F21" s="12">
        <v>69511.199999999997</v>
      </c>
      <c r="G21" s="14">
        <f t="shared" si="4"/>
        <v>47.638961706502187</v>
      </c>
      <c r="H21" s="12">
        <v>6830.1</v>
      </c>
      <c r="I21" s="14">
        <f t="shared" si="5"/>
        <v>4.680956052428682</v>
      </c>
      <c r="J21" s="13">
        <f t="shared" si="6"/>
        <v>144285</v>
      </c>
      <c r="K21" s="22">
        <v>62442.5</v>
      </c>
      <c r="L21" s="14">
        <f t="shared" si="7"/>
        <v>43.277194441556638</v>
      </c>
      <c r="M21" s="12">
        <v>79365.2</v>
      </c>
      <c r="N21" s="14">
        <f t="shared" si="0"/>
        <v>55.005856464635961</v>
      </c>
      <c r="O21" s="12">
        <v>2477.3000000000002</v>
      </c>
      <c r="P21" s="14">
        <f t="shared" si="1"/>
        <v>1.7169490938073952</v>
      </c>
    </row>
    <row r="22" spans="1:16" x14ac:dyDescent="0.2">
      <c r="A22" s="8">
        <v>17</v>
      </c>
      <c r="B22" s="11" t="s">
        <v>29</v>
      </c>
      <c r="C22" s="13">
        <f t="shared" si="2"/>
        <v>79625.899999999994</v>
      </c>
      <c r="D22" s="22">
        <v>25917.9</v>
      </c>
      <c r="E22" s="14">
        <f t="shared" si="3"/>
        <v>32.549584996841482</v>
      </c>
      <c r="F22" s="12">
        <v>47412.1</v>
      </c>
      <c r="G22" s="14">
        <f t="shared" si="4"/>
        <v>59.5435655986306</v>
      </c>
      <c r="H22" s="12">
        <v>6295.9</v>
      </c>
      <c r="I22" s="14">
        <f t="shared" si="5"/>
        <v>7.9068494045279243</v>
      </c>
      <c r="J22" s="13">
        <f t="shared" si="6"/>
        <v>63324.899999999994</v>
      </c>
      <c r="K22" s="22">
        <v>19695.5</v>
      </c>
      <c r="L22" s="14">
        <f t="shared" si="7"/>
        <v>31.102299411447948</v>
      </c>
      <c r="M22" s="12">
        <v>35341.199999999997</v>
      </c>
      <c r="N22" s="14">
        <f t="shared" si="0"/>
        <v>55.809326189224144</v>
      </c>
      <c r="O22" s="12">
        <v>8288.2000000000007</v>
      </c>
      <c r="P22" s="14">
        <f t="shared" si="1"/>
        <v>13.088374399327913</v>
      </c>
    </row>
    <row r="23" spans="1:16" ht="25.5" x14ac:dyDescent="0.2">
      <c r="A23" s="8">
        <v>18</v>
      </c>
      <c r="B23" s="11" t="s">
        <v>30</v>
      </c>
      <c r="C23" s="13">
        <f t="shared" si="2"/>
        <v>2983</v>
      </c>
      <c r="D23" s="22">
        <v>1681.7</v>
      </c>
      <c r="E23" s="14">
        <f t="shared" si="3"/>
        <v>56.376131411330874</v>
      </c>
      <c r="F23" s="12">
        <v>1301.3</v>
      </c>
      <c r="G23" s="14">
        <f t="shared" si="4"/>
        <v>43.623868588669126</v>
      </c>
      <c r="H23" s="12">
        <v>0</v>
      </c>
      <c r="I23" s="14">
        <f t="shared" si="5"/>
        <v>0</v>
      </c>
      <c r="J23" s="13">
        <f t="shared" si="6"/>
        <v>2949</v>
      </c>
      <c r="K23" s="22">
        <v>1415.4</v>
      </c>
      <c r="L23" s="14">
        <f t="shared" si="7"/>
        <v>47.995930824008141</v>
      </c>
      <c r="M23" s="12">
        <v>1533.6</v>
      </c>
      <c r="N23" s="14">
        <f t="shared" si="0"/>
        <v>52.004069175991859</v>
      </c>
      <c r="O23" s="12">
        <v>0</v>
      </c>
      <c r="P23" s="14">
        <f t="shared" si="1"/>
        <v>0</v>
      </c>
    </row>
    <row r="24" spans="1:16" x14ac:dyDescent="0.2">
      <c r="A24" s="8">
        <v>19</v>
      </c>
      <c r="B24" s="11" t="s">
        <v>31</v>
      </c>
      <c r="C24" s="13">
        <f t="shared" si="2"/>
        <v>150299.5</v>
      </c>
      <c r="D24" s="22">
        <v>58786.3</v>
      </c>
      <c r="E24" s="14">
        <f t="shared" si="3"/>
        <v>39.112771499572517</v>
      </c>
      <c r="F24" s="12">
        <v>87909.8</v>
      </c>
      <c r="G24" s="14">
        <f t="shared" si="4"/>
        <v>58.48974880155955</v>
      </c>
      <c r="H24" s="12">
        <v>3603.4</v>
      </c>
      <c r="I24" s="14">
        <f t="shared" si="5"/>
        <v>2.3974796988679272</v>
      </c>
      <c r="J24" s="13">
        <f t="shared" si="6"/>
        <v>78222.299999999988</v>
      </c>
      <c r="K24" s="22">
        <v>44577.1</v>
      </c>
      <c r="L24" s="14">
        <f t="shared" si="7"/>
        <v>56.987713222444249</v>
      </c>
      <c r="M24" s="12">
        <v>25457.8</v>
      </c>
      <c r="N24" s="14">
        <f t="shared" si="0"/>
        <v>32.545450594012195</v>
      </c>
      <c r="O24" s="12">
        <v>8187.4</v>
      </c>
      <c r="P24" s="14">
        <f t="shared" si="1"/>
        <v>10.466836183543569</v>
      </c>
    </row>
    <row r="25" spans="1:16" x14ac:dyDescent="0.2">
      <c r="A25" s="8">
        <v>20</v>
      </c>
      <c r="B25" s="11" t="s">
        <v>32</v>
      </c>
      <c r="C25" s="13">
        <f t="shared" si="2"/>
        <v>219405.40000000002</v>
      </c>
      <c r="D25" s="22">
        <v>34461.800000000003</v>
      </c>
      <c r="E25" s="14">
        <f t="shared" si="3"/>
        <v>15.706906028748609</v>
      </c>
      <c r="F25" s="12">
        <v>174289.6</v>
      </c>
      <c r="G25" s="14">
        <f t="shared" si="4"/>
        <v>79.43724265674409</v>
      </c>
      <c r="H25" s="12">
        <v>10654</v>
      </c>
      <c r="I25" s="14">
        <f t="shared" si="5"/>
        <v>4.8558513145072997</v>
      </c>
      <c r="J25" s="13">
        <f t="shared" si="6"/>
        <v>202843.99999999997</v>
      </c>
      <c r="K25" s="22">
        <v>30881.8</v>
      </c>
      <c r="L25" s="14">
        <f t="shared" si="7"/>
        <v>15.224408905365703</v>
      </c>
      <c r="M25" s="12">
        <v>163887.9</v>
      </c>
      <c r="N25" s="14">
        <f t="shared" si="0"/>
        <v>80.795044467669754</v>
      </c>
      <c r="O25" s="12">
        <v>8074.3</v>
      </c>
      <c r="P25" s="14">
        <f t="shared" si="1"/>
        <v>3.9805466269645646</v>
      </c>
    </row>
    <row r="26" spans="1:16" x14ac:dyDescent="0.2">
      <c r="A26" s="8">
        <v>21</v>
      </c>
      <c r="B26" s="11" t="s">
        <v>33</v>
      </c>
      <c r="C26" s="13">
        <f t="shared" si="2"/>
        <v>28948</v>
      </c>
      <c r="D26" s="22">
        <v>11089.5</v>
      </c>
      <c r="E26" s="14">
        <f t="shared" si="3"/>
        <v>38.308345999723642</v>
      </c>
      <c r="F26" s="12">
        <v>17142.3</v>
      </c>
      <c r="G26" s="14">
        <f t="shared" si="4"/>
        <v>59.217562525908527</v>
      </c>
      <c r="H26" s="12">
        <v>716.2</v>
      </c>
      <c r="I26" s="14">
        <f t="shared" si="5"/>
        <v>2.4740914743678322</v>
      </c>
      <c r="J26" s="13">
        <f t="shared" si="6"/>
        <v>26701.200000000004</v>
      </c>
      <c r="K26" s="22">
        <v>8999.9</v>
      </c>
      <c r="L26" s="14">
        <f t="shared" si="7"/>
        <v>33.705975761388999</v>
      </c>
      <c r="M26" s="12">
        <v>16910.400000000001</v>
      </c>
      <c r="N26" s="14">
        <f t="shared" si="0"/>
        <v>63.331985079322273</v>
      </c>
      <c r="O26" s="12">
        <v>790.9</v>
      </c>
      <c r="P26" s="14">
        <f t="shared" si="1"/>
        <v>2.9620391592887207</v>
      </c>
    </row>
    <row r="27" spans="1:16" x14ac:dyDescent="0.2">
      <c r="A27" s="8">
        <v>22</v>
      </c>
      <c r="B27" s="11" t="s">
        <v>34</v>
      </c>
      <c r="C27" s="13">
        <f t="shared" si="2"/>
        <v>35983</v>
      </c>
      <c r="D27" s="22">
        <v>13235.6</v>
      </c>
      <c r="E27" s="14">
        <f t="shared" si="3"/>
        <v>36.782925270266517</v>
      </c>
      <c r="F27" s="12">
        <v>18673.900000000001</v>
      </c>
      <c r="G27" s="14">
        <f t="shared" si="4"/>
        <v>51.896451101909243</v>
      </c>
      <c r="H27" s="12">
        <v>4073.5</v>
      </c>
      <c r="I27" s="14">
        <f t="shared" si="5"/>
        <v>11.320623627824251</v>
      </c>
      <c r="J27" s="13">
        <f t="shared" si="6"/>
        <v>32066.500000000004</v>
      </c>
      <c r="K27" s="22">
        <v>12325.2</v>
      </c>
      <c r="L27" s="14">
        <f t="shared" si="7"/>
        <v>38.4363744094304</v>
      </c>
      <c r="M27" s="12">
        <v>17857.400000000001</v>
      </c>
      <c r="N27" s="14">
        <f t="shared" si="0"/>
        <v>55.688647030389973</v>
      </c>
      <c r="O27" s="12">
        <v>1883.9</v>
      </c>
      <c r="P27" s="14">
        <f t="shared" si="1"/>
        <v>5.8749785601796258</v>
      </c>
    </row>
    <row r="28" spans="1:16" ht="25.5" x14ac:dyDescent="0.2">
      <c r="A28" s="8">
        <v>23</v>
      </c>
      <c r="B28" s="11" t="s">
        <v>35</v>
      </c>
      <c r="C28" s="13">
        <f t="shared" si="2"/>
        <v>18762.599999999999</v>
      </c>
      <c r="D28" s="22">
        <v>8214.2000000000007</v>
      </c>
      <c r="E28" s="14">
        <f t="shared" si="3"/>
        <v>43.779646744054673</v>
      </c>
      <c r="F28" s="12">
        <v>9965.4</v>
      </c>
      <c r="G28" s="14">
        <f t="shared" si="4"/>
        <v>53.113107991429764</v>
      </c>
      <c r="H28" s="12">
        <v>583</v>
      </c>
      <c r="I28" s="14">
        <f t="shared" si="5"/>
        <v>3.107245264515579</v>
      </c>
      <c r="J28" s="13">
        <f t="shared" si="6"/>
        <v>14441.699999999999</v>
      </c>
      <c r="K28" s="22">
        <v>5661.7</v>
      </c>
      <c r="L28" s="14">
        <f t="shared" si="7"/>
        <v>39.203833343719928</v>
      </c>
      <c r="M28" s="12">
        <v>8076.1</v>
      </c>
      <c r="N28" s="14">
        <f t="shared" si="0"/>
        <v>55.922086734941182</v>
      </c>
      <c r="O28" s="12">
        <v>703.9</v>
      </c>
      <c r="P28" s="14">
        <f t="shared" si="1"/>
        <v>4.8740799213389012</v>
      </c>
    </row>
    <row r="29" spans="1:16" x14ac:dyDescent="0.2">
      <c r="A29" s="8">
        <v>24</v>
      </c>
      <c r="B29" s="11" t="s">
        <v>83</v>
      </c>
      <c r="C29" s="13">
        <f t="shared" si="2"/>
        <v>30551.7</v>
      </c>
      <c r="D29" s="22">
        <v>17643.099999999999</v>
      </c>
      <c r="E29" s="14">
        <f t="shared" si="3"/>
        <v>57.748341336161317</v>
      </c>
      <c r="F29" s="12">
        <f>11823.2+100</f>
        <v>11923.2</v>
      </c>
      <c r="G29" s="14">
        <f t="shared" si="4"/>
        <v>39.026306228458644</v>
      </c>
      <c r="H29" s="12">
        <v>985.4</v>
      </c>
      <c r="I29" s="14">
        <f t="shared" si="5"/>
        <v>3.225352435380028</v>
      </c>
      <c r="J29" s="13">
        <f t="shared" si="6"/>
        <v>30538</v>
      </c>
      <c r="K29" s="22">
        <v>16469.3</v>
      </c>
      <c r="L29" s="14">
        <f t="shared" si="7"/>
        <v>53.930512803719957</v>
      </c>
      <c r="M29" s="12">
        <v>13222.3</v>
      </c>
      <c r="N29" s="14">
        <f t="shared" si="0"/>
        <v>43.297858405920493</v>
      </c>
      <c r="O29" s="12">
        <v>846.4</v>
      </c>
      <c r="P29" s="14">
        <f t="shared" si="1"/>
        <v>2.7716287903595522</v>
      </c>
    </row>
    <row r="30" spans="1:16" x14ac:dyDescent="0.2">
      <c r="A30" s="8">
        <v>25</v>
      </c>
      <c r="B30" s="11" t="s">
        <v>36</v>
      </c>
      <c r="C30" s="13">
        <f t="shared" si="2"/>
        <v>38729.500000000007</v>
      </c>
      <c r="D30" s="22">
        <v>18164.400000000001</v>
      </c>
      <c r="E30" s="14">
        <f t="shared" si="3"/>
        <v>46.900682941943479</v>
      </c>
      <c r="F30" s="12">
        <v>19336.2</v>
      </c>
      <c r="G30" s="14">
        <f t="shared" si="4"/>
        <v>49.926283582282231</v>
      </c>
      <c r="H30" s="12">
        <v>1228.9000000000001</v>
      </c>
      <c r="I30" s="14">
        <f t="shared" si="5"/>
        <v>3.1730334757742802</v>
      </c>
      <c r="J30" s="13">
        <f t="shared" si="6"/>
        <v>26798.799999999999</v>
      </c>
      <c r="K30" s="22">
        <v>9263.7999999999993</v>
      </c>
      <c r="L30" s="14">
        <f t="shared" si="7"/>
        <v>34.567965729808797</v>
      </c>
      <c r="M30" s="12">
        <v>15330.7</v>
      </c>
      <c r="N30" s="14">
        <f t="shared" si="0"/>
        <v>57.206665970118067</v>
      </c>
      <c r="O30" s="12">
        <v>2204.3000000000002</v>
      </c>
      <c r="P30" s="14">
        <f t="shared" si="1"/>
        <v>8.2253683000731392</v>
      </c>
    </row>
    <row r="31" spans="1:16" x14ac:dyDescent="0.2">
      <c r="A31" s="8">
        <v>26</v>
      </c>
      <c r="B31" s="11" t="s">
        <v>82</v>
      </c>
      <c r="C31" s="13">
        <f t="shared" si="2"/>
        <v>13451.4</v>
      </c>
      <c r="D31" s="22">
        <v>5199.6000000000004</v>
      </c>
      <c r="E31" s="14">
        <f t="shared" si="3"/>
        <v>38.654712520629829</v>
      </c>
      <c r="F31" s="12">
        <v>8100</v>
      </c>
      <c r="G31" s="14">
        <f t="shared" si="4"/>
        <v>60.216780409474111</v>
      </c>
      <c r="H31" s="12">
        <v>151.80000000000001</v>
      </c>
      <c r="I31" s="14">
        <f t="shared" si="5"/>
        <v>1.1285070698960704</v>
      </c>
      <c r="J31" s="13">
        <f t="shared" si="6"/>
        <v>12130.5</v>
      </c>
      <c r="K31" s="22">
        <v>3603.8</v>
      </c>
      <c r="L31" s="14">
        <f t="shared" si="7"/>
        <v>29.708585796133711</v>
      </c>
      <c r="M31" s="12">
        <v>8300.7000000000007</v>
      </c>
      <c r="N31" s="14">
        <f t="shared" si="0"/>
        <v>68.428341783108706</v>
      </c>
      <c r="O31" s="12">
        <v>226</v>
      </c>
      <c r="P31" s="14">
        <f t="shared" si="1"/>
        <v>1.8630724207575944</v>
      </c>
    </row>
    <row r="32" spans="1:16" x14ac:dyDescent="0.2">
      <c r="A32" s="8">
        <v>27</v>
      </c>
      <c r="B32" s="11" t="s">
        <v>80</v>
      </c>
      <c r="C32" s="13">
        <f t="shared" si="2"/>
        <v>8271.4</v>
      </c>
      <c r="D32" s="22">
        <v>2645.6</v>
      </c>
      <c r="E32" s="14">
        <f t="shared" si="3"/>
        <v>31.984911864980536</v>
      </c>
      <c r="F32" s="12">
        <f>3433.7+2100</f>
        <v>5533.7</v>
      </c>
      <c r="G32" s="14">
        <f t="shared" si="4"/>
        <v>66.901612786227247</v>
      </c>
      <c r="H32" s="12">
        <v>92.1</v>
      </c>
      <c r="I32" s="14">
        <f t="shared" si="5"/>
        <v>1.1134753487922238</v>
      </c>
      <c r="J32" s="13">
        <f t="shared" si="6"/>
        <v>8179.5999999999995</v>
      </c>
      <c r="K32" s="22">
        <v>2451.6999999999998</v>
      </c>
      <c r="L32" s="14">
        <f t="shared" si="7"/>
        <v>29.973348329991683</v>
      </c>
      <c r="M32" s="12">
        <v>5162.5</v>
      </c>
      <c r="N32" s="14">
        <f t="shared" si="0"/>
        <v>63.114333219228328</v>
      </c>
      <c r="O32" s="12">
        <v>565.4</v>
      </c>
      <c r="P32" s="14">
        <f t="shared" si="1"/>
        <v>6.9123184507799893</v>
      </c>
    </row>
    <row r="33" spans="1:16" x14ac:dyDescent="0.2">
      <c r="A33" s="8">
        <v>28</v>
      </c>
      <c r="B33" s="11" t="s">
        <v>38</v>
      </c>
      <c r="C33" s="13">
        <f t="shared" si="2"/>
        <v>26385.3</v>
      </c>
      <c r="D33" s="22">
        <v>7608.4</v>
      </c>
      <c r="E33" s="14">
        <f t="shared" si="3"/>
        <v>28.835753241388197</v>
      </c>
      <c r="F33" s="12">
        <v>18627.099999999999</v>
      </c>
      <c r="G33" s="14">
        <f t="shared" si="4"/>
        <v>70.596506388026654</v>
      </c>
      <c r="H33" s="12">
        <v>149.80000000000001</v>
      </c>
      <c r="I33" s="14">
        <f t="shared" si="5"/>
        <v>0.56774037058513649</v>
      </c>
      <c r="J33" s="13">
        <f t="shared" si="6"/>
        <v>26226.800000000003</v>
      </c>
      <c r="K33" s="22">
        <v>5473.7</v>
      </c>
      <c r="L33" s="14">
        <f t="shared" si="7"/>
        <v>20.87063614318178</v>
      </c>
      <c r="M33" s="12">
        <v>20039.7</v>
      </c>
      <c r="N33" s="14">
        <f t="shared" si="0"/>
        <v>76.409245504598346</v>
      </c>
      <c r="O33" s="12">
        <v>713.4</v>
      </c>
      <c r="P33" s="14">
        <f t="shared" si="1"/>
        <v>2.7201183522198664</v>
      </c>
    </row>
    <row r="34" spans="1:16" x14ac:dyDescent="0.2">
      <c r="A34" s="8">
        <v>29</v>
      </c>
      <c r="B34" s="11" t="s">
        <v>39</v>
      </c>
      <c r="C34" s="13">
        <f t="shared" si="2"/>
        <v>6634.8000000000011</v>
      </c>
      <c r="D34" s="22">
        <v>1196.9000000000001</v>
      </c>
      <c r="E34" s="14">
        <f t="shared" si="3"/>
        <v>18.039729908964851</v>
      </c>
      <c r="F34" s="12">
        <f>433.3+5000</f>
        <v>5433.3</v>
      </c>
      <c r="G34" s="14">
        <f t="shared" si="4"/>
        <v>81.890938686923477</v>
      </c>
      <c r="H34" s="12">
        <v>4.5999999999999996</v>
      </c>
      <c r="I34" s="14">
        <f t="shared" si="5"/>
        <v>6.9331404111653686E-2</v>
      </c>
      <c r="J34" s="13">
        <f t="shared" si="6"/>
        <v>6244.9999999999991</v>
      </c>
      <c r="K34" s="22">
        <v>1071.7</v>
      </c>
      <c r="L34" s="14">
        <f t="shared" si="7"/>
        <v>17.160928742994397</v>
      </c>
      <c r="M34" s="12">
        <v>4914.8999999999996</v>
      </c>
      <c r="N34" s="14">
        <f t="shared" si="0"/>
        <v>78.701361088871096</v>
      </c>
      <c r="O34" s="12">
        <v>258.39999999999998</v>
      </c>
      <c r="P34" s="14">
        <f t="shared" si="1"/>
        <v>4.1377101681345074</v>
      </c>
    </row>
    <row r="35" spans="1:16" x14ac:dyDescent="0.2">
      <c r="A35" s="8">
        <v>30</v>
      </c>
      <c r="B35" s="11" t="s">
        <v>40</v>
      </c>
      <c r="C35" s="13">
        <f t="shared" si="2"/>
        <v>10938.7</v>
      </c>
      <c r="D35" s="22">
        <v>5234.8999999999996</v>
      </c>
      <c r="E35" s="14">
        <f t="shared" si="3"/>
        <v>47.856692294331125</v>
      </c>
      <c r="F35" s="12">
        <f>4423.6+1000</f>
        <v>5423.6</v>
      </c>
      <c r="G35" s="14">
        <f t="shared" si="4"/>
        <v>49.581760172598202</v>
      </c>
      <c r="H35" s="12">
        <v>280.2</v>
      </c>
      <c r="I35" s="14">
        <f t="shared" si="5"/>
        <v>2.5615475330706574</v>
      </c>
      <c r="J35" s="13">
        <f t="shared" si="6"/>
        <v>10626.9</v>
      </c>
      <c r="K35" s="22">
        <v>4448.3999999999996</v>
      </c>
      <c r="L35" s="14">
        <f t="shared" si="7"/>
        <v>41.859808598932894</v>
      </c>
      <c r="M35" s="12">
        <v>5850</v>
      </c>
      <c r="N35" s="14">
        <f t="shared" si="0"/>
        <v>55.048979476611244</v>
      </c>
      <c r="O35" s="12">
        <v>328.5</v>
      </c>
      <c r="P35" s="14">
        <f t="shared" si="1"/>
        <v>3.091211924455862</v>
      </c>
    </row>
    <row r="36" spans="1:16" x14ac:dyDescent="0.2">
      <c r="A36" s="8">
        <v>31</v>
      </c>
      <c r="B36" s="11" t="s">
        <v>41</v>
      </c>
      <c r="C36" s="13">
        <f t="shared" si="2"/>
        <v>9277.2999999999993</v>
      </c>
      <c r="D36" s="22">
        <v>2140.1999999999998</v>
      </c>
      <c r="E36" s="14">
        <f t="shared" si="3"/>
        <v>23.069211947441602</v>
      </c>
      <c r="F36" s="12">
        <v>7059.4</v>
      </c>
      <c r="G36" s="14">
        <f t="shared" si="4"/>
        <v>76.093259892425607</v>
      </c>
      <c r="H36" s="12">
        <v>77.7</v>
      </c>
      <c r="I36" s="14">
        <f t="shared" si="5"/>
        <v>0.83752816013279729</v>
      </c>
      <c r="J36" s="13">
        <f t="shared" si="6"/>
        <v>8982.2999999999993</v>
      </c>
      <c r="K36" s="22">
        <v>1589</v>
      </c>
      <c r="L36" s="14">
        <f t="shared" si="7"/>
        <v>17.690346570477494</v>
      </c>
      <c r="M36" s="12">
        <v>7019.9</v>
      </c>
      <c r="N36" s="14">
        <f t="shared" si="0"/>
        <v>78.152588980550647</v>
      </c>
      <c r="O36" s="12">
        <v>373.4</v>
      </c>
      <c r="P36" s="14">
        <f t="shared" si="1"/>
        <v>4.1570644489718669</v>
      </c>
    </row>
    <row r="37" spans="1:16" x14ac:dyDescent="0.2">
      <c r="A37" s="8">
        <v>32</v>
      </c>
      <c r="B37" s="11" t="s">
        <v>42</v>
      </c>
      <c r="C37" s="13">
        <f t="shared" si="2"/>
        <v>28917.7</v>
      </c>
      <c r="D37" s="22">
        <v>12172.6</v>
      </c>
      <c r="E37" s="14">
        <f t="shared" si="3"/>
        <v>42.093942464303865</v>
      </c>
      <c r="F37" s="12">
        <f>16065.3+20</f>
        <v>16085.3</v>
      </c>
      <c r="G37" s="14">
        <f t="shared" si="4"/>
        <v>55.624409963447988</v>
      </c>
      <c r="H37" s="12">
        <v>659.8</v>
      </c>
      <c r="I37" s="14">
        <f t="shared" si="5"/>
        <v>2.2816475722481386</v>
      </c>
      <c r="J37" s="13">
        <f t="shared" si="6"/>
        <v>28909.4</v>
      </c>
      <c r="K37" s="22">
        <v>10110.5</v>
      </c>
      <c r="L37" s="14">
        <f t="shared" si="7"/>
        <v>34.973053747224085</v>
      </c>
      <c r="M37" s="12">
        <v>18526</v>
      </c>
      <c r="N37" s="14">
        <f t="shared" si="0"/>
        <v>64.082962634990693</v>
      </c>
      <c r="O37" s="12">
        <v>272.89999999999998</v>
      </c>
      <c r="P37" s="14">
        <f t="shared" si="1"/>
        <v>0.94398361778521844</v>
      </c>
    </row>
    <row r="38" spans="1:16" x14ac:dyDescent="0.2">
      <c r="A38" s="8">
        <v>33</v>
      </c>
      <c r="B38" s="11" t="s">
        <v>43</v>
      </c>
      <c r="C38" s="13">
        <f t="shared" si="2"/>
        <v>62736.6</v>
      </c>
      <c r="D38" s="22">
        <v>15681.5</v>
      </c>
      <c r="E38" s="14">
        <f t="shared" si="3"/>
        <v>24.995775990410703</v>
      </c>
      <c r="F38" s="12">
        <v>46221.9</v>
      </c>
      <c r="G38" s="14">
        <f t="shared" si="4"/>
        <v>73.676131636078466</v>
      </c>
      <c r="H38" s="12">
        <v>833.2</v>
      </c>
      <c r="I38" s="14">
        <f t="shared" si="5"/>
        <v>1.3280923735108374</v>
      </c>
      <c r="J38" s="13">
        <f t="shared" si="6"/>
        <v>59336.600000000006</v>
      </c>
      <c r="K38" s="22">
        <v>9558.7999999999993</v>
      </c>
      <c r="L38" s="14">
        <f t="shared" si="7"/>
        <v>16.109450153867929</v>
      </c>
      <c r="M38" s="12">
        <v>48381</v>
      </c>
      <c r="N38" s="14">
        <f t="shared" ref="N38:N76" si="14">M38*100/J38</f>
        <v>81.5365221465335</v>
      </c>
      <c r="O38" s="12">
        <v>1396.8</v>
      </c>
      <c r="P38" s="14">
        <f t="shared" ref="P38:P76" si="15">O38*100/J38</f>
        <v>2.3540276995985612</v>
      </c>
    </row>
    <row r="39" spans="1:16" x14ac:dyDescent="0.2">
      <c r="A39" s="8">
        <v>34</v>
      </c>
      <c r="B39" s="11" t="s">
        <v>44</v>
      </c>
      <c r="C39" s="13">
        <f t="shared" si="2"/>
        <v>38196.6</v>
      </c>
      <c r="D39" s="22">
        <v>10980.6</v>
      </c>
      <c r="E39" s="14">
        <f t="shared" si="3"/>
        <v>28.747584863574247</v>
      </c>
      <c r="F39" s="12">
        <v>26834.400000000001</v>
      </c>
      <c r="G39" s="14">
        <f t="shared" si="4"/>
        <v>70.253373336893858</v>
      </c>
      <c r="H39" s="12">
        <v>381.6</v>
      </c>
      <c r="I39" s="14">
        <f t="shared" si="5"/>
        <v>0.99904179953189554</v>
      </c>
      <c r="J39" s="13">
        <f t="shared" si="6"/>
        <v>24206.399999999998</v>
      </c>
      <c r="K39" s="22">
        <v>8484.7999999999993</v>
      </c>
      <c r="L39" s="14">
        <f t="shared" si="7"/>
        <v>35.051887104236897</v>
      </c>
      <c r="M39" s="12">
        <v>15580</v>
      </c>
      <c r="N39" s="14">
        <f t="shared" si="14"/>
        <v>64.363143631436316</v>
      </c>
      <c r="O39" s="12">
        <v>141.6</v>
      </c>
      <c r="P39" s="14">
        <f t="shared" si="15"/>
        <v>0.58496926432678964</v>
      </c>
    </row>
    <row r="40" spans="1:16" x14ac:dyDescent="0.2">
      <c r="A40" s="8">
        <v>35</v>
      </c>
      <c r="B40" s="11" t="s">
        <v>45</v>
      </c>
      <c r="C40" s="13">
        <f t="shared" si="2"/>
        <v>7240.4000000000005</v>
      </c>
      <c r="D40" s="22">
        <v>1990.8</v>
      </c>
      <c r="E40" s="14">
        <f t="shared" si="3"/>
        <v>27.495718468592894</v>
      </c>
      <c r="F40" s="12">
        <v>5113.6000000000004</v>
      </c>
      <c r="G40" s="14">
        <f t="shared" si="4"/>
        <v>70.625932268935415</v>
      </c>
      <c r="H40" s="12">
        <v>136</v>
      </c>
      <c r="I40" s="14">
        <f t="shared" si="5"/>
        <v>1.8783492624716864</v>
      </c>
      <c r="J40" s="13">
        <f t="shared" si="6"/>
        <v>5271.2000000000007</v>
      </c>
      <c r="K40" s="22">
        <v>1476</v>
      </c>
      <c r="L40" s="14">
        <f t="shared" si="7"/>
        <v>28.001214144786761</v>
      </c>
      <c r="M40" s="12">
        <v>3639.1</v>
      </c>
      <c r="N40" s="14">
        <f t="shared" si="14"/>
        <v>69.037410836242216</v>
      </c>
      <c r="O40" s="12">
        <v>156.1</v>
      </c>
      <c r="P40" s="14">
        <f t="shared" si="15"/>
        <v>2.9613750189710117</v>
      </c>
    </row>
    <row r="41" spans="1:16" ht="25.5" x14ac:dyDescent="0.2">
      <c r="A41" s="8">
        <v>36</v>
      </c>
      <c r="B41" s="11" t="s">
        <v>1</v>
      </c>
      <c r="C41" s="13">
        <f t="shared" si="2"/>
        <v>7750.4</v>
      </c>
      <c r="D41" s="22">
        <v>2582.9</v>
      </c>
      <c r="E41" s="14">
        <f t="shared" si="3"/>
        <v>33.326021882741536</v>
      </c>
      <c r="F41" s="12">
        <v>2023.3</v>
      </c>
      <c r="G41" s="14">
        <f t="shared" si="4"/>
        <v>26.105749380677128</v>
      </c>
      <c r="H41" s="12">
        <v>3144.2</v>
      </c>
      <c r="I41" s="14">
        <f t="shared" si="5"/>
        <v>40.568228736581339</v>
      </c>
      <c r="J41" s="13">
        <f t="shared" si="6"/>
        <v>6285.5</v>
      </c>
      <c r="K41" s="22">
        <v>2187.1999999999998</v>
      </c>
      <c r="L41" s="14">
        <f t="shared" si="7"/>
        <v>34.797549916474424</v>
      </c>
      <c r="M41" s="12">
        <v>1868</v>
      </c>
      <c r="N41" s="14">
        <f t="shared" si="14"/>
        <v>29.719194972555883</v>
      </c>
      <c r="O41" s="12">
        <v>2230.3000000000002</v>
      </c>
      <c r="P41" s="14">
        <f t="shared" si="15"/>
        <v>35.483255110969694</v>
      </c>
    </row>
    <row r="42" spans="1:16" x14ac:dyDescent="0.2">
      <c r="A42" s="8">
        <v>37</v>
      </c>
      <c r="B42" s="11" t="s">
        <v>81</v>
      </c>
      <c r="C42" s="13">
        <f t="shared" si="2"/>
        <v>17698.099999999999</v>
      </c>
      <c r="D42" s="22">
        <v>3504.8</v>
      </c>
      <c r="E42" s="14">
        <f t="shared" si="3"/>
        <v>19.803255716715356</v>
      </c>
      <c r="F42" s="12">
        <v>13363.8</v>
      </c>
      <c r="G42" s="14">
        <f t="shared" si="4"/>
        <v>75.509800487057944</v>
      </c>
      <c r="H42" s="12">
        <v>829.5</v>
      </c>
      <c r="I42" s="14">
        <f t="shared" si="5"/>
        <v>4.6869437962267142</v>
      </c>
      <c r="J42" s="13">
        <f t="shared" si="6"/>
        <v>9995.8000000000011</v>
      </c>
      <c r="K42" s="22">
        <v>2844.1</v>
      </c>
      <c r="L42" s="14">
        <f t="shared" si="7"/>
        <v>28.452950239100421</v>
      </c>
      <c r="M42" s="12">
        <v>6876.6</v>
      </c>
      <c r="N42" s="14">
        <f t="shared" si="14"/>
        <v>68.794893855419275</v>
      </c>
      <c r="O42" s="12">
        <v>275.10000000000002</v>
      </c>
      <c r="P42" s="14">
        <f t="shared" si="15"/>
        <v>2.752155905480302</v>
      </c>
    </row>
    <row r="43" spans="1:16" x14ac:dyDescent="0.2">
      <c r="A43" s="8">
        <v>38</v>
      </c>
      <c r="B43" s="11" t="s">
        <v>46</v>
      </c>
      <c r="C43" s="13">
        <f t="shared" si="2"/>
        <v>58117.299999999996</v>
      </c>
      <c r="D43" s="22">
        <v>15882.3</v>
      </c>
      <c r="E43" s="14">
        <f t="shared" si="3"/>
        <v>27.328007323120655</v>
      </c>
      <c r="F43" s="12">
        <v>38467.9</v>
      </c>
      <c r="G43" s="14">
        <f t="shared" si="4"/>
        <v>66.190101742510407</v>
      </c>
      <c r="H43" s="12">
        <v>3767.1</v>
      </c>
      <c r="I43" s="14">
        <f t="shared" si="5"/>
        <v>6.4818909343689404</v>
      </c>
      <c r="J43" s="13">
        <f t="shared" si="6"/>
        <v>52745.000000000007</v>
      </c>
      <c r="K43" s="22">
        <v>14042.4</v>
      </c>
      <c r="L43" s="14">
        <f t="shared" si="7"/>
        <v>26.623187031946152</v>
      </c>
      <c r="M43" s="12">
        <v>36722.300000000003</v>
      </c>
      <c r="N43" s="14">
        <f t="shared" si="14"/>
        <v>69.622333870509053</v>
      </c>
      <c r="O43" s="12">
        <v>1980.3</v>
      </c>
      <c r="P43" s="14">
        <f t="shared" si="15"/>
        <v>3.7544790975447904</v>
      </c>
    </row>
    <row r="44" spans="1:16" ht="25.5" x14ac:dyDescent="0.2">
      <c r="A44" s="8">
        <v>39</v>
      </c>
      <c r="B44" s="11" t="s">
        <v>47</v>
      </c>
      <c r="C44" s="13">
        <f t="shared" si="2"/>
        <v>4463.5</v>
      </c>
      <c r="D44" s="22">
        <v>1962.4</v>
      </c>
      <c r="E44" s="14">
        <f t="shared" si="3"/>
        <v>43.965497927635262</v>
      </c>
      <c r="F44" s="12">
        <v>2501.1</v>
      </c>
      <c r="G44" s="14">
        <f t="shared" si="4"/>
        <v>56.034502072364738</v>
      </c>
      <c r="H44" s="12">
        <v>0</v>
      </c>
      <c r="I44" s="14">
        <f t="shared" si="5"/>
        <v>0</v>
      </c>
      <c r="J44" s="13">
        <f t="shared" si="6"/>
        <v>3635.7000000000003</v>
      </c>
      <c r="K44" s="22">
        <v>1325.9</v>
      </c>
      <c r="L44" s="14">
        <f t="shared" si="7"/>
        <v>36.468905575267485</v>
      </c>
      <c r="M44" s="12">
        <v>2309.8000000000002</v>
      </c>
      <c r="N44" s="14">
        <f t="shared" si="14"/>
        <v>63.531094424732515</v>
      </c>
      <c r="O44" s="12">
        <v>0</v>
      </c>
      <c r="P44" s="14">
        <f t="shared" si="15"/>
        <v>0</v>
      </c>
    </row>
    <row r="45" spans="1:16" ht="25.5" x14ac:dyDescent="0.2">
      <c r="A45" s="8">
        <v>40</v>
      </c>
      <c r="B45" s="11" t="s">
        <v>48</v>
      </c>
      <c r="C45" s="13">
        <f t="shared" si="2"/>
        <v>6217.8</v>
      </c>
      <c r="D45" s="22">
        <v>2331</v>
      </c>
      <c r="E45" s="14">
        <f t="shared" si="3"/>
        <v>37.489144070249928</v>
      </c>
      <c r="F45" s="12">
        <f>2861.7+1000</f>
        <v>3861.7</v>
      </c>
      <c r="G45" s="14">
        <f t="shared" si="4"/>
        <v>62.107176171636269</v>
      </c>
      <c r="H45" s="12">
        <v>25.1</v>
      </c>
      <c r="I45" s="14">
        <f t="shared" si="5"/>
        <v>0.4036797581138023</v>
      </c>
      <c r="J45" s="13">
        <f t="shared" si="6"/>
        <v>5933</v>
      </c>
      <c r="K45" s="22">
        <v>1961.2</v>
      </c>
      <c r="L45" s="14">
        <f t="shared" si="7"/>
        <v>33.055789651103993</v>
      </c>
      <c r="M45" s="12">
        <v>3967.8</v>
      </c>
      <c r="N45" s="14">
        <f t="shared" si="14"/>
        <v>66.876790830945552</v>
      </c>
      <c r="O45" s="12">
        <v>4</v>
      </c>
      <c r="P45" s="14">
        <f t="shared" si="15"/>
        <v>6.741951795044665E-2</v>
      </c>
    </row>
    <row r="46" spans="1:16" ht="25.5" x14ac:dyDescent="0.2">
      <c r="A46" s="8">
        <v>41</v>
      </c>
      <c r="B46" s="11" t="s">
        <v>49</v>
      </c>
      <c r="C46" s="13">
        <f t="shared" si="2"/>
        <v>5852.6</v>
      </c>
      <c r="D46" s="22">
        <v>3570.9</v>
      </c>
      <c r="E46" s="14">
        <f t="shared" si="3"/>
        <v>61.013908348426334</v>
      </c>
      <c r="F46" s="12">
        <f>2087.1+60</f>
        <v>2147.1</v>
      </c>
      <c r="G46" s="14">
        <f t="shared" si="4"/>
        <v>36.686259098520317</v>
      </c>
      <c r="H46" s="12">
        <v>134.6</v>
      </c>
      <c r="I46" s="14">
        <f t="shared" si="5"/>
        <v>2.2998325530533439</v>
      </c>
      <c r="J46" s="13">
        <f t="shared" si="6"/>
        <v>5849.2999999999993</v>
      </c>
      <c r="K46" s="22">
        <v>2462.3000000000002</v>
      </c>
      <c r="L46" s="14">
        <f t="shared" si="7"/>
        <v>42.09563537517311</v>
      </c>
      <c r="M46" s="12">
        <v>3049.1</v>
      </c>
      <c r="N46" s="14">
        <f t="shared" si="14"/>
        <v>52.12760501256561</v>
      </c>
      <c r="O46" s="12">
        <v>337.9</v>
      </c>
      <c r="P46" s="14">
        <f t="shared" si="15"/>
        <v>5.776759612261297</v>
      </c>
    </row>
    <row r="47" spans="1:16" x14ac:dyDescent="0.2">
      <c r="A47" s="8">
        <v>42</v>
      </c>
      <c r="B47" s="11" t="s">
        <v>50</v>
      </c>
      <c r="C47" s="13">
        <f t="shared" si="2"/>
        <v>82725.599999999991</v>
      </c>
      <c r="D47" s="22">
        <v>16460.5</v>
      </c>
      <c r="E47" s="14">
        <f t="shared" si="3"/>
        <v>19.89771001963117</v>
      </c>
      <c r="F47" s="12">
        <v>65478.7</v>
      </c>
      <c r="G47" s="14">
        <f t="shared" si="4"/>
        <v>79.151677352597034</v>
      </c>
      <c r="H47" s="12">
        <v>786.4</v>
      </c>
      <c r="I47" s="14">
        <f t="shared" si="5"/>
        <v>0.95061262777181443</v>
      </c>
      <c r="J47" s="13">
        <f t="shared" si="6"/>
        <v>22448.1</v>
      </c>
      <c r="K47" s="22">
        <v>11253.5</v>
      </c>
      <c r="L47" s="14">
        <f t="shared" si="7"/>
        <v>50.131191503958021</v>
      </c>
      <c r="M47" s="12">
        <v>8605.7999999999993</v>
      </c>
      <c r="N47" s="14">
        <f t="shared" si="14"/>
        <v>38.336429363732343</v>
      </c>
      <c r="O47" s="12">
        <v>2588.8000000000002</v>
      </c>
      <c r="P47" s="14">
        <f t="shared" si="15"/>
        <v>11.532379132309641</v>
      </c>
    </row>
    <row r="48" spans="1:16" x14ac:dyDescent="0.2">
      <c r="A48" s="8">
        <v>43</v>
      </c>
      <c r="B48" s="11" t="s">
        <v>51</v>
      </c>
      <c r="C48" s="13">
        <f t="shared" si="2"/>
        <v>28803.600000000002</v>
      </c>
      <c r="D48" s="22">
        <v>14294.8</v>
      </c>
      <c r="E48" s="14">
        <f t="shared" si="3"/>
        <v>49.628518657390046</v>
      </c>
      <c r="F48" s="12">
        <v>13793.6</v>
      </c>
      <c r="G48" s="14">
        <f t="shared" si="4"/>
        <v>47.888458387146045</v>
      </c>
      <c r="H48" s="12">
        <v>715.2</v>
      </c>
      <c r="I48" s="14">
        <f t="shared" si="5"/>
        <v>2.4830229554639001</v>
      </c>
      <c r="J48" s="13">
        <f t="shared" si="6"/>
        <v>26697.5</v>
      </c>
      <c r="K48" s="22">
        <v>11238.2</v>
      </c>
      <c r="L48" s="14">
        <f t="shared" si="7"/>
        <v>42.094578144020979</v>
      </c>
      <c r="M48" s="12">
        <v>14920.4</v>
      </c>
      <c r="N48" s="14">
        <f t="shared" si="14"/>
        <v>55.88688079408184</v>
      </c>
      <c r="O48" s="12">
        <v>538.9</v>
      </c>
      <c r="P48" s="14">
        <f t="shared" si="15"/>
        <v>2.0185410618971815</v>
      </c>
    </row>
    <row r="49" spans="1:16" x14ac:dyDescent="0.2">
      <c r="A49" s="8">
        <v>44</v>
      </c>
      <c r="B49" s="11" t="s">
        <v>52</v>
      </c>
      <c r="C49" s="13">
        <f t="shared" si="2"/>
        <v>58083.6</v>
      </c>
      <c r="D49" s="22">
        <v>21155.4</v>
      </c>
      <c r="E49" s="14">
        <f t="shared" si="3"/>
        <v>36.422329194471416</v>
      </c>
      <c r="F49" s="12">
        <v>33012.199999999997</v>
      </c>
      <c r="G49" s="14">
        <f t="shared" si="4"/>
        <v>56.835664456059881</v>
      </c>
      <c r="H49" s="12">
        <v>3916</v>
      </c>
      <c r="I49" s="14">
        <f t="shared" si="5"/>
        <v>6.7420063494686966</v>
      </c>
      <c r="J49" s="13">
        <f t="shared" si="6"/>
        <v>47272.5</v>
      </c>
      <c r="K49" s="22">
        <v>11095.1</v>
      </c>
      <c r="L49" s="14">
        <f t="shared" si="7"/>
        <v>23.470516685176371</v>
      </c>
      <c r="M49" s="12">
        <v>34376.5</v>
      </c>
      <c r="N49" s="14">
        <f t="shared" si="14"/>
        <v>72.719868845523294</v>
      </c>
      <c r="O49" s="12">
        <v>1800.9</v>
      </c>
      <c r="P49" s="14">
        <f t="shared" si="15"/>
        <v>3.8096144693003331</v>
      </c>
    </row>
    <row r="50" spans="1:16" x14ac:dyDescent="0.2">
      <c r="A50" s="8">
        <v>45</v>
      </c>
      <c r="B50" s="11" t="s">
        <v>53</v>
      </c>
      <c r="C50" s="13">
        <f t="shared" si="2"/>
        <v>29768.799999999996</v>
      </c>
      <c r="D50" s="22">
        <v>9686.6</v>
      </c>
      <c r="E50" s="14">
        <f t="shared" si="3"/>
        <v>32.539437263174875</v>
      </c>
      <c r="F50" s="12">
        <f>18796.1+1200</f>
        <v>19996.099999999999</v>
      </c>
      <c r="G50" s="14">
        <f t="shared" si="4"/>
        <v>67.171333745397874</v>
      </c>
      <c r="H50" s="12">
        <v>86.1</v>
      </c>
      <c r="I50" s="14">
        <f t="shared" si="5"/>
        <v>0.28922899142726616</v>
      </c>
      <c r="J50" s="13">
        <f t="shared" si="6"/>
        <v>29743</v>
      </c>
      <c r="K50" s="22">
        <v>8882.4</v>
      </c>
      <c r="L50" s="14">
        <f t="shared" si="7"/>
        <v>29.863833507043672</v>
      </c>
      <c r="M50" s="12">
        <v>19964.099999999999</v>
      </c>
      <c r="N50" s="14">
        <f t="shared" si="14"/>
        <v>67.122011901960121</v>
      </c>
      <c r="O50" s="12">
        <v>896.5</v>
      </c>
      <c r="P50" s="14">
        <f t="shared" si="15"/>
        <v>3.0141545909962009</v>
      </c>
    </row>
    <row r="51" spans="1:16" x14ac:dyDescent="0.2">
      <c r="A51" s="8">
        <v>46</v>
      </c>
      <c r="B51" s="11" t="s">
        <v>86</v>
      </c>
      <c r="C51" s="13">
        <f t="shared" si="2"/>
        <v>62784.3</v>
      </c>
      <c r="D51" s="22">
        <v>9253.4</v>
      </c>
      <c r="E51" s="14">
        <f t="shared" si="3"/>
        <v>14.738397975290001</v>
      </c>
      <c r="F51" s="12">
        <v>52353</v>
      </c>
      <c r="G51" s="14">
        <f t="shared" si="4"/>
        <v>83.385496055542546</v>
      </c>
      <c r="H51" s="12">
        <v>1177.9000000000001</v>
      </c>
      <c r="I51" s="14">
        <f t="shared" si="5"/>
        <v>1.8761059691674513</v>
      </c>
      <c r="J51" s="13">
        <f t="shared" si="6"/>
        <v>7088.2999999999993</v>
      </c>
      <c r="K51" s="22">
        <v>3483.7</v>
      </c>
      <c r="L51" s="14">
        <f t="shared" si="7"/>
        <v>49.147186208258688</v>
      </c>
      <c r="M51" s="12">
        <v>3603.6</v>
      </c>
      <c r="N51" s="14">
        <f t="shared" si="14"/>
        <v>50.838706036708381</v>
      </c>
      <c r="O51" s="12">
        <v>1</v>
      </c>
      <c r="P51" s="14">
        <f t="shared" si="15"/>
        <v>1.4107755032941609E-2</v>
      </c>
    </row>
    <row r="52" spans="1:16" x14ac:dyDescent="0.2">
      <c r="A52" s="8">
        <v>47</v>
      </c>
      <c r="B52" s="11" t="s">
        <v>54</v>
      </c>
      <c r="C52" s="13">
        <f t="shared" si="2"/>
        <v>51251.5</v>
      </c>
      <c r="D52" s="22">
        <v>23268.1</v>
      </c>
      <c r="E52" s="14">
        <f t="shared" si="3"/>
        <v>45.399841955845197</v>
      </c>
      <c r="F52" s="12">
        <v>27402.6</v>
      </c>
      <c r="G52" s="14">
        <f t="shared" si="4"/>
        <v>53.466922919329193</v>
      </c>
      <c r="H52" s="12">
        <v>580.79999999999995</v>
      </c>
      <c r="I52" s="14">
        <f t="shared" si="5"/>
        <v>1.1332351248256147</v>
      </c>
      <c r="J52" s="13">
        <f t="shared" si="6"/>
        <v>39615.599999999991</v>
      </c>
      <c r="K52" s="22">
        <v>10739.8</v>
      </c>
      <c r="L52" s="14">
        <f t="shared" si="7"/>
        <v>27.110027362958032</v>
      </c>
      <c r="M52" s="12">
        <v>28408.6</v>
      </c>
      <c r="N52" s="14">
        <f t="shared" si="14"/>
        <v>71.710639243126465</v>
      </c>
      <c r="O52" s="12">
        <v>467.2</v>
      </c>
      <c r="P52" s="14">
        <f t="shared" si="15"/>
        <v>1.1793333939155284</v>
      </c>
    </row>
    <row r="53" spans="1:16" x14ac:dyDescent="0.2">
      <c r="A53" s="8">
        <v>48</v>
      </c>
      <c r="B53" s="11" t="s">
        <v>55</v>
      </c>
      <c r="C53" s="13">
        <f t="shared" si="2"/>
        <v>101841.2</v>
      </c>
      <c r="D53" s="22">
        <v>24707.1</v>
      </c>
      <c r="E53" s="14">
        <f t="shared" si="3"/>
        <v>24.260417198540473</v>
      </c>
      <c r="F53" s="12">
        <v>73770.399999999994</v>
      </c>
      <c r="G53" s="14">
        <f t="shared" si="4"/>
        <v>72.436695561324882</v>
      </c>
      <c r="H53" s="12">
        <v>3363.7</v>
      </c>
      <c r="I53" s="14">
        <f t="shared" si="5"/>
        <v>3.3028872401346412</v>
      </c>
      <c r="J53" s="13">
        <f t="shared" si="6"/>
        <v>99930.3</v>
      </c>
      <c r="K53" s="22">
        <v>14771.9</v>
      </c>
      <c r="L53" s="14">
        <f t="shared" si="7"/>
        <v>14.782203195627352</v>
      </c>
      <c r="M53" s="12">
        <v>82479.8</v>
      </c>
      <c r="N53" s="14">
        <f t="shared" si="14"/>
        <v>82.537328517977031</v>
      </c>
      <c r="O53" s="17">
        <v>2678.6</v>
      </c>
      <c r="P53" s="14">
        <f t="shared" si="15"/>
        <v>2.6804682863956177</v>
      </c>
    </row>
    <row r="54" spans="1:16" x14ac:dyDescent="0.2">
      <c r="A54" s="8">
        <v>49</v>
      </c>
      <c r="B54" s="11" t="s">
        <v>56</v>
      </c>
      <c r="C54" s="13">
        <f t="shared" si="2"/>
        <v>35093.899999999994</v>
      </c>
      <c r="D54" s="22">
        <v>13049.1</v>
      </c>
      <c r="E54" s="14">
        <f t="shared" si="3"/>
        <v>37.183385146706414</v>
      </c>
      <c r="F54" s="12">
        <f>10139.1+11600</f>
        <v>21739.1</v>
      </c>
      <c r="G54" s="14">
        <f t="shared" si="4"/>
        <v>61.945523296071407</v>
      </c>
      <c r="H54" s="12">
        <v>305.7</v>
      </c>
      <c r="I54" s="14">
        <f t="shared" si="5"/>
        <v>0.87109155722219545</v>
      </c>
      <c r="J54" s="13">
        <f t="shared" si="6"/>
        <v>34941.799999999996</v>
      </c>
      <c r="K54" s="22">
        <v>12271.9</v>
      </c>
      <c r="L54" s="14">
        <f t="shared" si="7"/>
        <v>35.120972588704653</v>
      </c>
      <c r="M54" s="12">
        <v>21908.799999999999</v>
      </c>
      <c r="N54" s="14">
        <f t="shared" si="14"/>
        <v>62.700833958181896</v>
      </c>
      <c r="O54" s="12">
        <v>761.1</v>
      </c>
      <c r="P54" s="14">
        <f t="shared" si="15"/>
        <v>2.178193453113463</v>
      </c>
    </row>
    <row r="55" spans="1:16" x14ac:dyDescent="0.2">
      <c r="A55" s="8">
        <v>50</v>
      </c>
      <c r="B55" s="11" t="s">
        <v>57</v>
      </c>
      <c r="C55" s="13">
        <f t="shared" si="2"/>
        <v>36034</v>
      </c>
      <c r="D55" s="22">
        <v>18372.8</v>
      </c>
      <c r="E55" s="14">
        <f t="shared" si="3"/>
        <v>50.987400788144534</v>
      </c>
      <c r="F55" s="12">
        <f>12202.8+5200</f>
        <v>17402.8</v>
      </c>
      <c r="G55" s="14">
        <f t="shared" si="4"/>
        <v>48.295498695676308</v>
      </c>
      <c r="H55" s="12">
        <v>258.39999999999998</v>
      </c>
      <c r="I55" s="14">
        <f t="shared" si="5"/>
        <v>0.71710051617916404</v>
      </c>
      <c r="J55" s="13">
        <f t="shared" si="6"/>
        <v>35864.300000000003</v>
      </c>
      <c r="K55" s="22">
        <v>15213.4</v>
      </c>
      <c r="L55" s="14">
        <f t="shared" si="7"/>
        <v>42.419341796717063</v>
      </c>
      <c r="M55" s="12">
        <v>20094.599999999999</v>
      </c>
      <c r="N55" s="14">
        <f t="shared" si="14"/>
        <v>56.029533547287961</v>
      </c>
      <c r="O55" s="12">
        <v>556.29999999999995</v>
      </c>
      <c r="P55" s="14">
        <f t="shared" si="15"/>
        <v>1.5511246559949585</v>
      </c>
    </row>
    <row r="56" spans="1:16" x14ac:dyDescent="0.2">
      <c r="A56" s="8">
        <v>51</v>
      </c>
      <c r="B56" s="11" t="s">
        <v>77</v>
      </c>
      <c r="C56" s="13">
        <f t="shared" si="2"/>
        <v>25283.699999999997</v>
      </c>
      <c r="D56" s="22">
        <v>11772.6</v>
      </c>
      <c r="E56" s="14">
        <f t="shared" si="3"/>
        <v>46.562014262153092</v>
      </c>
      <c r="F56" s="12">
        <v>12743</v>
      </c>
      <c r="G56" s="14">
        <f t="shared" si="4"/>
        <v>50.400060117783397</v>
      </c>
      <c r="H56" s="12">
        <v>768.1</v>
      </c>
      <c r="I56" s="14">
        <f t="shared" si="5"/>
        <v>3.0379256200635196</v>
      </c>
      <c r="J56" s="13">
        <f t="shared" si="6"/>
        <v>22004.899999999998</v>
      </c>
      <c r="K56" s="22">
        <v>5013.2</v>
      </c>
      <c r="L56" s="14">
        <f t="shared" si="7"/>
        <v>22.782198510331792</v>
      </c>
      <c r="M56" s="12">
        <v>14756.4</v>
      </c>
      <c r="N56" s="14">
        <f t="shared" si="14"/>
        <v>67.059609450622375</v>
      </c>
      <c r="O56" s="12">
        <v>2235.3000000000002</v>
      </c>
      <c r="P56" s="14">
        <f t="shared" si="15"/>
        <v>10.158192039045851</v>
      </c>
    </row>
    <row r="57" spans="1:16" x14ac:dyDescent="0.2">
      <c r="A57" s="8">
        <v>52</v>
      </c>
      <c r="B57" s="11" t="s">
        <v>78</v>
      </c>
      <c r="C57" s="13">
        <f t="shared" si="2"/>
        <v>61594.700000000004</v>
      </c>
      <c r="D57" s="22">
        <v>27962.2</v>
      </c>
      <c r="E57" s="14">
        <f t="shared" si="3"/>
        <v>45.397087736444853</v>
      </c>
      <c r="F57" s="12">
        <v>30255.4</v>
      </c>
      <c r="G57" s="14">
        <f t="shared" si="4"/>
        <v>49.120135336319521</v>
      </c>
      <c r="H57" s="12">
        <v>3377.1</v>
      </c>
      <c r="I57" s="14">
        <f t="shared" si="5"/>
        <v>5.4827769272356219</v>
      </c>
      <c r="J57" s="13">
        <f t="shared" si="6"/>
        <v>50717.099999999991</v>
      </c>
      <c r="K57" s="22">
        <v>17080.8</v>
      </c>
      <c r="L57" s="14">
        <f t="shared" si="7"/>
        <v>33.678581780109674</v>
      </c>
      <c r="M57" s="12">
        <v>32299.1</v>
      </c>
      <c r="N57" s="14">
        <f t="shared" si="14"/>
        <v>63.684832137484214</v>
      </c>
      <c r="O57" s="12">
        <v>1337.2</v>
      </c>
      <c r="P57" s="14">
        <f t="shared" si="15"/>
        <v>2.6365860824061316</v>
      </c>
    </row>
    <row r="58" spans="1:16" x14ac:dyDescent="0.2">
      <c r="A58" s="8">
        <v>53</v>
      </c>
      <c r="B58" s="11" t="s">
        <v>58</v>
      </c>
      <c r="C58" s="13">
        <f t="shared" si="2"/>
        <v>30838.400000000001</v>
      </c>
      <c r="D58" s="22">
        <v>10780.2</v>
      </c>
      <c r="E58" s="14">
        <f t="shared" si="3"/>
        <v>34.957066514475457</v>
      </c>
      <c r="F58" s="12">
        <f>14149.5+5000</f>
        <v>19149.5</v>
      </c>
      <c r="G58" s="14">
        <f t="shared" si="4"/>
        <v>62.096282556812284</v>
      </c>
      <c r="H58" s="12">
        <v>908.7</v>
      </c>
      <c r="I58" s="14">
        <f t="shared" si="5"/>
        <v>2.9466509287122546</v>
      </c>
      <c r="J58" s="13">
        <f t="shared" si="6"/>
        <v>30732.1</v>
      </c>
      <c r="K58" s="22">
        <v>8982.2999999999993</v>
      </c>
      <c r="L58" s="14">
        <f t="shared" si="7"/>
        <v>29.227745581981054</v>
      </c>
      <c r="M58" s="12">
        <v>21425.8</v>
      </c>
      <c r="N58" s="14">
        <f t="shared" si="14"/>
        <v>69.717982174989672</v>
      </c>
      <c r="O58" s="12">
        <v>324</v>
      </c>
      <c r="P58" s="14">
        <f t="shared" si="15"/>
        <v>1.0542722430292757</v>
      </c>
    </row>
    <row r="59" spans="1:16" x14ac:dyDescent="0.2">
      <c r="A59" s="8">
        <v>54</v>
      </c>
      <c r="B59" s="11" t="s">
        <v>59</v>
      </c>
      <c r="C59" s="13">
        <f t="shared" si="2"/>
        <v>50003.799999999996</v>
      </c>
      <c r="D59" s="22">
        <v>20432.7</v>
      </c>
      <c r="E59" s="14">
        <f t="shared" si="3"/>
        <v>40.862294465620614</v>
      </c>
      <c r="F59" s="12">
        <v>27888.5</v>
      </c>
      <c r="G59" s="14">
        <f t="shared" si="4"/>
        <v>55.772761270143477</v>
      </c>
      <c r="H59" s="12">
        <v>1682.6</v>
      </c>
      <c r="I59" s="14">
        <f t="shared" si="5"/>
        <v>3.3649442642359184</v>
      </c>
      <c r="J59" s="13">
        <f t="shared" si="6"/>
        <v>28031.100000000002</v>
      </c>
      <c r="K59" s="22">
        <v>17482.7</v>
      </c>
      <c r="L59" s="14">
        <f t="shared" si="7"/>
        <v>62.368940212835028</v>
      </c>
      <c r="M59" s="12">
        <v>9560.7000000000007</v>
      </c>
      <c r="N59" s="14">
        <f t="shared" si="14"/>
        <v>34.107473484807947</v>
      </c>
      <c r="O59" s="12">
        <v>987.7</v>
      </c>
      <c r="P59" s="14">
        <f t="shared" si="15"/>
        <v>3.5235863023570246</v>
      </c>
    </row>
    <row r="60" spans="1:16" x14ac:dyDescent="0.2">
      <c r="A60" s="8">
        <v>55</v>
      </c>
      <c r="B60" s="11" t="s">
        <v>60</v>
      </c>
      <c r="C60" s="13">
        <f t="shared" si="2"/>
        <v>30482.199999999997</v>
      </c>
      <c r="D60" s="22">
        <v>5145.3999999999996</v>
      </c>
      <c r="E60" s="14">
        <f t="shared" si="3"/>
        <v>16.880015221998413</v>
      </c>
      <c r="F60" s="12">
        <v>24832.799999999999</v>
      </c>
      <c r="G60" s="14">
        <f t="shared" si="4"/>
        <v>81.466560812539782</v>
      </c>
      <c r="H60" s="12">
        <v>504</v>
      </c>
      <c r="I60" s="14">
        <f t="shared" si="5"/>
        <v>1.6534239654618106</v>
      </c>
      <c r="J60" s="13">
        <f t="shared" si="6"/>
        <v>18640</v>
      </c>
      <c r="K60" s="22">
        <v>4428.2</v>
      </c>
      <c r="L60" s="14">
        <f t="shared" si="7"/>
        <v>23.756437768240342</v>
      </c>
      <c r="M60" s="12">
        <v>13775.8</v>
      </c>
      <c r="N60" s="14">
        <f t="shared" si="14"/>
        <v>73.904506437768234</v>
      </c>
      <c r="O60" s="12">
        <v>436</v>
      </c>
      <c r="P60" s="14">
        <f t="shared" si="15"/>
        <v>2.3390557939914163</v>
      </c>
    </row>
    <row r="61" spans="1:16" x14ac:dyDescent="0.2">
      <c r="A61" s="8">
        <v>56</v>
      </c>
      <c r="B61" s="11" t="s">
        <v>61</v>
      </c>
      <c r="C61" s="13">
        <f t="shared" si="2"/>
        <v>71983.899999999994</v>
      </c>
      <c r="D61" s="21">
        <v>19437.099999999999</v>
      </c>
      <c r="E61" s="14">
        <f t="shared" si="3"/>
        <v>27.002010171718954</v>
      </c>
      <c r="F61" s="12">
        <v>50988.3</v>
      </c>
      <c r="G61" s="14">
        <f t="shared" si="4"/>
        <v>70.832922361805913</v>
      </c>
      <c r="H61" s="12">
        <v>1558.5</v>
      </c>
      <c r="I61" s="14">
        <f t="shared" si="5"/>
        <v>2.1650674664751426</v>
      </c>
      <c r="J61" s="13">
        <f t="shared" si="6"/>
        <v>67379</v>
      </c>
      <c r="K61" s="22">
        <v>17005.3</v>
      </c>
      <c r="L61" s="14">
        <f t="shared" si="7"/>
        <v>25.238278989002509</v>
      </c>
      <c r="M61" s="12">
        <v>47658.5</v>
      </c>
      <c r="N61" s="14">
        <f t="shared" si="14"/>
        <v>70.731978806453043</v>
      </c>
      <c r="O61" s="12">
        <v>2715.2</v>
      </c>
      <c r="P61" s="14">
        <f t="shared" si="15"/>
        <v>4.0297422045444424</v>
      </c>
    </row>
    <row r="62" spans="1:16" x14ac:dyDescent="0.2">
      <c r="A62" s="8">
        <v>57</v>
      </c>
      <c r="B62" s="11" t="s">
        <v>62</v>
      </c>
      <c r="C62" s="13">
        <f t="shared" si="2"/>
        <v>54709.3</v>
      </c>
      <c r="D62" s="21">
        <v>19217.8</v>
      </c>
      <c r="E62" s="14">
        <f t="shared" si="3"/>
        <v>35.127117327401372</v>
      </c>
      <c r="F62" s="12">
        <v>34576.699999999997</v>
      </c>
      <c r="G62" s="14">
        <f t="shared" si="4"/>
        <v>63.200772080797954</v>
      </c>
      <c r="H62" s="12">
        <v>914.8</v>
      </c>
      <c r="I62" s="14">
        <f t="shared" si="5"/>
        <v>1.6721105918006627</v>
      </c>
      <c r="J62" s="13">
        <f t="shared" si="6"/>
        <v>49609.600000000006</v>
      </c>
      <c r="K62" s="22">
        <v>16398.3</v>
      </c>
      <c r="L62" s="14">
        <f t="shared" si="7"/>
        <v>33.054691027543051</v>
      </c>
      <c r="M62" s="12">
        <v>32339</v>
      </c>
      <c r="N62" s="14">
        <f t="shared" si="14"/>
        <v>65.186979939366566</v>
      </c>
      <c r="O62" s="12">
        <v>872.3</v>
      </c>
      <c r="P62" s="14">
        <f t="shared" si="15"/>
        <v>1.7583290330903694</v>
      </c>
    </row>
    <row r="63" spans="1:16" x14ac:dyDescent="0.2">
      <c r="A63" s="8">
        <v>58</v>
      </c>
      <c r="B63" s="11" t="s">
        <v>63</v>
      </c>
      <c r="C63" s="13">
        <f t="shared" si="2"/>
        <v>60367.400000000009</v>
      </c>
      <c r="D63" s="21">
        <v>18734.7</v>
      </c>
      <c r="E63" s="14">
        <f t="shared" si="3"/>
        <v>31.034465622173553</v>
      </c>
      <c r="F63" s="12">
        <f>16541.4+24200</f>
        <v>40741.4</v>
      </c>
      <c r="G63" s="14">
        <f t="shared" si="4"/>
        <v>67.48907522934563</v>
      </c>
      <c r="H63" s="12">
        <v>891.3</v>
      </c>
      <c r="I63" s="14">
        <f t="shared" si="5"/>
        <v>1.4764591484808023</v>
      </c>
      <c r="J63" s="13">
        <f t="shared" si="6"/>
        <v>60240.6</v>
      </c>
      <c r="K63" s="22">
        <v>16843.099999999999</v>
      </c>
      <c r="L63" s="14">
        <f t="shared" si="7"/>
        <v>27.95971487667785</v>
      </c>
      <c r="M63" s="12">
        <v>41574.9</v>
      </c>
      <c r="N63" s="14">
        <f t="shared" si="14"/>
        <v>69.014750849095137</v>
      </c>
      <c r="O63" s="12">
        <v>1822.6</v>
      </c>
      <c r="P63" s="14">
        <f t="shared" si="15"/>
        <v>3.0255342742270166</v>
      </c>
    </row>
    <row r="64" spans="1:16" x14ac:dyDescent="0.2">
      <c r="A64" s="8">
        <v>59</v>
      </c>
      <c r="B64" s="11" t="s">
        <v>64</v>
      </c>
      <c r="C64" s="13">
        <f t="shared" si="2"/>
        <v>99767.299999999988</v>
      </c>
      <c r="D64" s="21">
        <v>32052.7</v>
      </c>
      <c r="E64" s="14">
        <f t="shared" si="3"/>
        <v>32.127460600818111</v>
      </c>
      <c r="F64" s="12">
        <f>49848.7+15000</f>
        <v>64848.7</v>
      </c>
      <c r="G64" s="14">
        <f t="shared" si="4"/>
        <v>64.999954895040773</v>
      </c>
      <c r="H64" s="12">
        <v>2865.9</v>
      </c>
      <c r="I64" s="14">
        <f t="shared" si="5"/>
        <v>2.8725845041411366</v>
      </c>
      <c r="J64" s="13">
        <f t="shared" si="6"/>
        <v>96794.5</v>
      </c>
      <c r="K64" s="22">
        <v>30644.1</v>
      </c>
      <c r="L64" s="14">
        <f t="shared" si="7"/>
        <v>31.658926901838431</v>
      </c>
      <c r="M64" s="12">
        <v>63448.5</v>
      </c>
      <c r="N64" s="14">
        <f t="shared" si="14"/>
        <v>65.549695488896575</v>
      </c>
      <c r="O64" s="12">
        <v>2701.9</v>
      </c>
      <c r="P64" s="14">
        <f t="shared" si="15"/>
        <v>2.7913776092649893</v>
      </c>
    </row>
    <row r="65" spans="1:16" x14ac:dyDescent="0.2">
      <c r="A65" s="8">
        <v>60</v>
      </c>
      <c r="B65" s="11" t="s">
        <v>65</v>
      </c>
      <c r="C65" s="13">
        <f t="shared" si="2"/>
        <v>48289.7</v>
      </c>
      <c r="D65" s="21">
        <v>22884.400000000001</v>
      </c>
      <c r="E65" s="14">
        <f t="shared" si="3"/>
        <v>47.389816047728608</v>
      </c>
      <c r="F65" s="12">
        <f>6437.6+17400</f>
        <v>23837.599999999999</v>
      </c>
      <c r="G65" s="14">
        <f t="shared" si="4"/>
        <v>49.363735951973197</v>
      </c>
      <c r="H65" s="12">
        <v>1567.7</v>
      </c>
      <c r="I65" s="14">
        <f t="shared" si="5"/>
        <v>3.2464480002982006</v>
      </c>
      <c r="J65" s="13">
        <f t="shared" si="6"/>
        <v>48100.6</v>
      </c>
      <c r="K65" s="22">
        <v>18207.3</v>
      </c>
      <c r="L65" s="14">
        <f t="shared" si="7"/>
        <v>37.852542379928735</v>
      </c>
      <c r="M65" s="12">
        <v>25383.3</v>
      </c>
      <c r="N65" s="14">
        <f t="shared" si="14"/>
        <v>52.771275202388331</v>
      </c>
      <c r="O65" s="12">
        <v>4510</v>
      </c>
      <c r="P65" s="14">
        <f t="shared" si="15"/>
        <v>9.3761824176829389</v>
      </c>
    </row>
    <row r="66" spans="1:16" x14ac:dyDescent="0.2">
      <c r="A66" s="8">
        <v>61</v>
      </c>
      <c r="B66" s="11" t="s">
        <v>66</v>
      </c>
      <c r="C66" s="13">
        <f t="shared" si="2"/>
        <v>72822</v>
      </c>
      <c r="D66" s="21">
        <v>25811.5</v>
      </c>
      <c r="E66" s="14">
        <f t="shared" si="3"/>
        <v>35.44464584878196</v>
      </c>
      <c r="F66" s="12">
        <f>43056.4+1300</f>
        <v>44356.4</v>
      </c>
      <c r="G66" s="14">
        <f t="shared" si="4"/>
        <v>60.910713795281644</v>
      </c>
      <c r="H66" s="12">
        <v>2654.1</v>
      </c>
      <c r="I66" s="14">
        <f t="shared" si="5"/>
        <v>3.6446403559363927</v>
      </c>
      <c r="J66" s="13">
        <f t="shared" si="6"/>
        <v>72755.100000000006</v>
      </c>
      <c r="K66" s="22">
        <v>11679.7</v>
      </c>
      <c r="L66" s="14">
        <f t="shared" si="7"/>
        <v>16.053445050587516</v>
      </c>
      <c r="M66" s="12">
        <v>59585.9</v>
      </c>
      <c r="N66" s="14">
        <f t="shared" si="14"/>
        <v>81.899275789600992</v>
      </c>
      <c r="O66" s="12">
        <v>1489.5</v>
      </c>
      <c r="P66" s="14">
        <f t="shared" si="15"/>
        <v>2.047279159811477</v>
      </c>
    </row>
    <row r="67" spans="1:16" x14ac:dyDescent="0.2">
      <c r="A67" s="8">
        <v>62</v>
      </c>
      <c r="B67" s="11" t="s">
        <v>67</v>
      </c>
      <c r="C67" s="13">
        <f t="shared" si="2"/>
        <v>54026.5</v>
      </c>
      <c r="D67" s="21">
        <v>20772.2</v>
      </c>
      <c r="E67" s="14">
        <f t="shared" si="3"/>
        <v>38.448168954124363</v>
      </c>
      <c r="F67" s="12">
        <v>32551.3</v>
      </c>
      <c r="G67" s="14">
        <f t="shared" si="4"/>
        <v>60.250617752399286</v>
      </c>
      <c r="H67" s="12">
        <v>703</v>
      </c>
      <c r="I67" s="14">
        <f t="shared" si="5"/>
        <v>1.3012132934763496</v>
      </c>
      <c r="J67" s="13">
        <f t="shared" si="6"/>
        <v>50424.200000000004</v>
      </c>
      <c r="K67" s="22">
        <v>17563.7</v>
      </c>
      <c r="L67" s="14">
        <f t="shared" si="7"/>
        <v>34.83188627682739</v>
      </c>
      <c r="M67" s="12">
        <v>31770.7</v>
      </c>
      <c r="N67" s="14">
        <f t="shared" si="14"/>
        <v>63.006849885570809</v>
      </c>
      <c r="O67" s="12">
        <v>1089.8</v>
      </c>
      <c r="P67" s="14">
        <f t="shared" si="15"/>
        <v>2.1612638376017861</v>
      </c>
    </row>
    <row r="68" spans="1:16" x14ac:dyDescent="0.2">
      <c r="A68" s="8">
        <v>63</v>
      </c>
      <c r="B68" s="11" t="s">
        <v>68</v>
      </c>
      <c r="C68" s="13">
        <f t="shared" si="2"/>
        <v>119945.9</v>
      </c>
      <c r="D68" s="21">
        <v>51197.5</v>
      </c>
      <c r="E68" s="14">
        <f t="shared" si="3"/>
        <v>42.683826625170184</v>
      </c>
      <c r="F68" s="12">
        <v>67705.2</v>
      </c>
      <c r="G68" s="14">
        <f t="shared" si="4"/>
        <v>56.446447940279747</v>
      </c>
      <c r="H68" s="12">
        <v>1043.2</v>
      </c>
      <c r="I68" s="14">
        <f t="shared" si="5"/>
        <v>0.86972543455007634</v>
      </c>
      <c r="J68" s="13">
        <f t="shared" si="6"/>
        <v>118855.7</v>
      </c>
      <c r="K68" s="22">
        <v>46971.9</v>
      </c>
      <c r="L68" s="14">
        <f t="shared" si="7"/>
        <v>39.52010715514696</v>
      </c>
      <c r="M68" s="12">
        <v>70631.600000000006</v>
      </c>
      <c r="N68" s="14">
        <f t="shared" si="14"/>
        <v>59.426346401560892</v>
      </c>
      <c r="O68" s="12">
        <v>1252.2</v>
      </c>
      <c r="P68" s="14">
        <f t="shared" si="15"/>
        <v>1.0535464432921602</v>
      </c>
    </row>
    <row r="69" spans="1:16" x14ac:dyDescent="0.2">
      <c r="A69" s="8">
        <v>64</v>
      </c>
      <c r="B69" s="11" t="s">
        <v>37</v>
      </c>
      <c r="C69" s="13">
        <f t="shared" si="2"/>
        <v>5498.6</v>
      </c>
      <c r="D69" s="22">
        <v>1945.8</v>
      </c>
      <c r="E69" s="14">
        <f t="shared" si="3"/>
        <v>35.38718946640963</v>
      </c>
      <c r="F69" s="18">
        <f>2084.2+1400</f>
        <v>3484.2</v>
      </c>
      <c r="G69" s="14">
        <f t="shared" si="4"/>
        <v>63.365220237878731</v>
      </c>
      <c r="H69" s="19">
        <v>68.599999999999994</v>
      </c>
      <c r="I69" s="14">
        <f t="shared" si="5"/>
        <v>1.2475902957116354</v>
      </c>
      <c r="J69" s="13">
        <f t="shared" si="6"/>
        <v>5392.9</v>
      </c>
      <c r="K69" s="22">
        <v>1444.5</v>
      </c>
      <c r="L69" s="14">
        <f t="shared" si="7"/>
        <v>26.785217600919729</v>
      </c>
      <c r="M69" s="18">
        <v>3899.9</v>
      </c>
      <c r="N69" s="14">
        <f t="shared" si="14"/>
        <v>72.315451797734056</v>
      </c>
      <c r="O69" s="19">
        <v>48.5</v>
      </c>
      <c r="P69" s="14">
        <f t="shared" si="15"/>
        <v>0.89933060134621456</v>
      </c>
    </row>
    <row r="70" spans="1:16" x14ac:dyDescent="0.2">
      <c r="A70" s="8">
        <v>65</v>
      </c>
      <c r="B70" s="11" t="s">
        <v>20</v>
      </c>
      <c r="C70" s="13">
        <f t="shared" si="2"/>
        <v>16082.5</v>
      </c>
      <c r="D70" s="22">
        <v>9137.2000000000007</v>
      </c>
      <c r="E70" s="14">
        <f t="shared" si="3"/>
        <v>56.814549976682734</v>
      </c>
      <c r="F70" s="12">
        <f>5194.5+1000</f>
        <v>6194.5</v>
      </c>
      <c r="G70" s="14">
        <f t="shared" si="4"/>
        <v>38.517021607337171</v>
      </c>
      <c r="H70" s="12">
        <v>750.8</v>
      </c>
      <c r="I70" s="14">
        <f t="shared" si="5"/>
        <v>4.6684284159801024</v>
      </c>
      <c r="J70" s="13">
        <f t="shared" si="6"/>
        <v>16009.4</v>
      </c>
      <c r="K70" s="22">
        <v>7419.1</v>
      </c>
      <c r="L70" s="14">
        <f t="shared" si="7"/>
        <v>46.342148987469862</v>
      </c>
      <c r="M70" s="12">
        <v>8048.9</v>
      </c>
      <c r="N70" s="14">
        <f t="shared" si="14"/>
        <v>50.27608779841843</v>
      </c>
      <c r="O70" s="12">
        <v>541.4</v>
      </c>
      <c r="P70" s="14">
        <f t="shared" si="15"/>
        <v>3.3817632141117095</v>
      </c>
    </row>
    <row r="71" spans="1:16" x14ac:dyDescent="0.2">
      <c r="A71" s="8">
        <v>66</v>
      </c>
      <c r="B71" s="11" t="s">
        <v>69</v>
      </c>
      <c r="C71" s="13">
        <f t="shared" ref="C71:C80" si="16">D71+F71+H71</f>
        <v>18664.8</v>
      </c>
      <c r="D71" s="22">
        <v>6874.2</v>
      </c>
      <c r="E71" s="14">
        <f t="shared" ref="E71:E80" si="17">D71*100/C71</f>
        <v>36.82975440401183</v>
      </c>
      <c r="F71" s="12">
        <f>10231+600</f>
        <v>10831</v>
      </c>
      <c r="G71" s="14">
        <f t="shared" ref="G71:G75" si="18">F71*100/C71</f>
        <v>58.029017187433034</v>
      </c>
      <c r="H71" s="12">
        <v>959.6</v>
      </c>
      <c r="I71" s="14">
        <f t="shared" ref="I71:I80" si="19">H71*100/C71</f>
        <v>5.1412284085551416</v>
      </c>
      <c r="J71" s="13">
        <f t="shared" ref="J71:J80" si="20">K71+M71+O71</f>
        <v>18575.399999999998</v>
      </c>
      <c r="K71" s="22">
        <v>5789.9</v>
      </c>
      <c r="L71" s="14">
        <f t="shared" ref="L71:L76" si="21">K71*100/J71</f>
        <v>31.169719090840577</v>
      </c>
      <c r="M71" s="12">
        <v>12311.9</v>
      </c>
      <c r="N71" s="14">
        <f t="shared" si="14"/>
        <v>66.280672287003242</v>
      </c>
      <c r="O71" s="12">
        <v>473.6</v>
      </c>
      <c r="P71" s="14">
        <f t="shared" si="15"/>
        <v>2.5496086221561853</v>
      </c>
    </row>
    <row r="72" spans="1:16" x14ac:dyDescent="0.2">
      <c r="A72" s="8">
        <v>67</v>
      </c>
      <c r="B72" s="11" t="s">
        <v>79</v>
      </c>
      <c r="C72" s="13">
        <f t="shared" si="16"/>
        <v>5240.6000000000004</v>
      </c>
      <c r="D72" s="22">
        <v>2145.9</v>
      </c>
      <c r="E72" s="14">
        <f t="shared" si="17"/>
        <v>40.947601419684766</v>
      </c>
      <c r="F72" s="20">
        <v>3018.7</v>
      </c>
      <c r="G72" s="14">
        <f t="shared" si="18"/>
        <v>57.602182956150052</v>
      </c>
      <c r="H72" s="20">
        <v>76</v>
      </c>
      <c r="I72" s="14">
        <f t="shared" si="19"/>
        <v>1.4502156241651718</v>
      </c>
      <c r="J72" s="13">
        <f t="shared" si="20"/>
        <v>4408.6000000000004</v>
      </c>
      <c r="K72" s="22">
        <v>1312.4</v>
      </c>
      <c r="L72" s="14">
        <f t="shared" si="21"/>
        <v>29.769087692237896</v>
      </c>
      <c r="M72" s="12">
        <v>3056.7</v>
      </c>
      <c r="N72" s="14">
        <f t="shared" si="14"/>
        <v>69.334936260944517</v>
      </c>
      <c r="O72" s="20">
        <v>39.5</v>
      </c>
      <c r="P72" s="14">
        <f t="shared" si="15"/>
        <v>0.89597604681758369</v>
      </c>
    </row>
    <row r="73" spans="1:16" x14ac:dyDescent="0.2">
      <c r="A73" s="8">
        <v>68</v>
      </c>
      <c r="B73" s="11" t="s">
        <v>70</v>
      </c>
      <c r="C73" s="13">
        <f t="shared" si="16"/>
        <v>15869.599999999999</v>
      </c>
      <c r="D73" s="22">
        <v>6574.2</v>
      </c>
      <c r="E73" s="14">
        <f t="shared" si="17"/>
        <v>41.426374955890509</v>
      </c>
      <c r="F73" s="12">
        <f>7099.9+2000</f>
        <v>9099.9</v>
      </c>
      <c r="G73" s="14">
        <f t="shared" si="18"/>
        <v>57.34170993597823</v>
      </c>
      <c r="H73" s="12">
        <v>195.5</v>
      </c>
      <c r="I73" s="14">
        <f t="shared" si="19"/>
        <v>1.23191510813127</v>
      </c>
      <c r="J73" s="13">
        <f t="shared" si="20"/>
        <v>15594.800000000001</v>
      </c>
      <c r="K73" s="22">
        <v>5725.2</v>
      </c>
      <c r="L73" s="14">
        <f t="shared" si="21"/>
        <v>36.71223741247082</v>
      </c>
      <c r="M73" s="12">
        <v>9731</v>
      </c>
      <c r="N73" s="14">
        <f t="shared" si="14"/>
        <v>62.399004796470614</v>
      </c>
      <c r="O73" s="12">
        <v>138.6</v>
      </c>
      <c r="P73" s="14">
        <f t="shared" si="15"/>
        <v>0.8887577910585579</v>
      </c>
    </row>
    <row r="74" spans="1:16" x14ac:dyDescent="0.2">
      <c r="A74" s="8">
        <v>69</v>
      </c>
      <c r="B74" s="11" t="s">
        <v>71</v>
      </c>
      <c r="C74" s="13">
        <f t="shared" si="16"/>
        <v>21490.100000000002</v>
      </c>
      <c r="D74" s="22">
        <v>6621.9</v>
      </c>
      <c r="E74" s="14">
        <f t="shared" si="17"/>
        <v>30.813723528508472</v>
      </c>
      <c r="F74" s="12">
        <v>14822.5</v>
      </c>
      <c r="G74" s="14">
        <f t="shared" si="18"/>
        <v>68.973620411259134</v>
      </c>
      <c r="H74" s="12">
        <v>45.7</v>
      </c>
      <c r="I74" s="14">
        <f t="shared" si="19"/>
        <v>0.21265606023238606</v>
      </c>
      <c r="J74" s="13">
        <f t="shared" si="20"/>
        <v>10988.300000000001</v>
      </c>
      <c r="K74" s="22">
        <v>4456.6000000000004</v>
      </c>
      <c r="L74" s="14">
        <f t="shared" si="21"/>
        <v>40.557684082160115</v>
      </c>
      <c r="M74" s="12">
        <v>6527.1</v>
      </c>
      <c r="N74" s="14">
        <f t="shared" si="14"/>
        <v>59.400453209322635</v>
      </c>
      <c r="O74" s="12">
        <v>4.5999999999999996</v>
      </c>
      <c r="P74" s="14">
        <f t="shared" si="15"/>
        <v>4.1862708517241054E-2</v>
      </c>
    </row>
    <row r="75" spans="1:16" x14ac:dyDescent="0.2">
      <c r="A75" s="8">
        <v>70</v>
      </c>
      <c r="B75" s="11" t="s">
        <v>73</v>
      </c>
      <c r="C75" s="13">
        <f t="shared" si="16"/>
        <v>9417.2000000000007</v>
      </c>
      <c r="D75" s="22">
        <v>6610.5</v>
      </c>
      <c r="E75" s="14">
        <f t="shared" si="17"/>
        <v>70.196024295969067</v>
      </c>
      <c r="F75" s="12">
        <f>1801.5+1000</f>
        <v>2801.5</v>
      </c>
      <c r="G75" s="14">
        <f t="shared" si="18"/>
        <v>29.748757592490335</v>
      </c>
      <c r="H75" s="12">
        <v>5.2</v>
      </c>
      <c r="I75" s="14">
        <f t="shared" si="19"/>
        <v>5.5218111540585306E-2</v>
      </c>
      <c r="J75" s="13">
        <f t="shared" si="20"/>
        <v>9184.2000000000007</v>
      </c>
      <c r="K75" s="22">
        <v>5767.8</v>
      </c>
      <c r="L75" s="14">
        <f t="shared" si="21"/>
        <v>62.801332723590512</v>
      </c>
      <c r="M75" s="12">
        <v>3288.8</v>
      </c>
      <c r="N75" s="14">
        <f t="shared" si="14"/>
        <v>35.809324709827742</v>
      </c>
      <c r="O75" s="12">
        <v>127.6</v>
      </c>
      <c r="P75" s="14">
        <f t="shared" si="15"/>
        <v>1.389342566581738</v>
      </c>
    </row>
    <row r="76" spans="1:16" x14ac:dyDescent="0.2">
      <c r="A76" s="8">
        <v>71</v>
      </c>
      <c r="B76" s="11" t="s">
        <v>74</v>
      </c>
      <c r="C76" s="13">
        <f t="shared" si="16"/>
        <v>1961.8</v>
      </c>
      <c r="D76" s="22">
        <v>1143</v>
      </c>
      <c r="E76" s="14">
        <f t="shared" si="17"/>
        <v>58.262819859312877</v>
      </c>
      <c r="F76" s="12">
        <v>789.8</v>
      </c>
      <c r="G76" s="14">
        <f t="shared" ref="G76:G80" si="22">F76*100/C76</f>
        <v>40.258945866041394</v>
      </c>
      <c r="H76" s="12">
        <v>29</v>
      </c>
      <c r="I76" s="14">
        <f t="shared" si="19"/>
        <v>1.4782342746457335</v>
      </c>
      <c r="J76" s="13">
        <f t="shared" si="20"/>
        <v>936.2</v>
      </c>
      <c r="K76" s="22">
        <v>459.7</v>
      </c>
      <c r="L76" s="14">
        <f t="shared" si="21"/>
        <v>49.10275582140568</v>
      </c>
      <c r="M76" s="12">
        <v>474.5</v>
      </c>
      <c r="N76" s="14">
        <f t="shared" si="14"/>
        <v>50.683614612262332</v>
      </c>
      <c r="O76" s="12">
        <v>2</v>
      </c>
      <c r="P76" s="14">
        <f t="shared" si="15"/>
        <v>0.21362956633198033</v>
      </c>
    </row>
    <row r="77" spans="1:16" x14ac:dyDescent="0.2">
      <c r="A77" s="8">
        <v>72</v>
      </c>
      <c r="B77" s="11" t="s">
        <v>87</v>
      </c>
      <c r="C77" s="13">
        <f t="shared" si="16"/>
        <v>382.3</v>
      </c>
      <c r="D77" s="22">
        <v>0</v>
      </c>
      <c r="E77" s="14">
        <f t="shared" si="17"/>
        <v>0</v>
      </c>
      <c r="F77" s="12">
        <v>382.3</v>
      </c>
      <c r="G77" s="14">
        <f t="shared" si="22"/>
        <v>100</v>
      </c>
      <c r="H77" s="12">
        <v>0</v>
      </c>
      <c r="I77" s="14">
        <f t="shared" si="19"/>
        <v>0</v>
      </c>
      <c r="J77" s="13">
        <f t="shared" si="20"/>
        <v>0</v>
      </c>
      <c r="K77" s="22">
        <v>0</v>
      </c>
      <c r="L77" s="14"/>
      <c r="M77" s="12">
        <v>0</v>
      </c>
      <c r="N77" s="14"/>
      <c r="O77" s="12">
        <v>0</v>
      </c>
      <c r="P77" s="14"/>
    </row>
    <row r="78" spans="1:16" x14ac:dyDescent="0.2">
      <c r="A78" s="8">
        <v>73</v>
      </c>
      <c r="B78" s="11" t="s">
        <v>88</v>
      </c>
      <c r="C78" s="13">
        <f t="shared" si="16"/>
        <v>79.600000000000009</v>
      </c>
      <c r="D78" s="22">
        <v>0</v>
      </c>
      <c r="E78" s="14">
        <f t="shared" si="17"/>
        <v>0</v>
      </c>
      <c r="F78" s="12">
        <v>78.400000000000006</v>
      </c>
      <c r="G78" s="14">
        <f t="shared" si="22"/>
        <v>98.492462311557787</v>
      </c>
      <c r="H78" s="12">
        <v>1.2</v>
      </c>
      <c r="I78" s="14">
        <f t="shared" si="19"/>
        <v>1.5075376884422109</v>
      </c>
      <c r="J78" s="13">
        <f t="shared" si="20"/>
        <v>0</v>
      </c>
      <c r="K78" s="22">
        <v>0</v>
      </c>
      <c r="L78" s="14"/>
      <c r="M78" s="12">
        <v>0</v>
      </c>
      <c r="N78" s="14"/>
      <c r="O78" s="12">
        <v>0</v>
      </c>
      <c r="P78" s="14"/>
    </row>
    <row r="79" spans="1:16" x14ac:dyDescent="0.2">
      <c r="A79" s="8">
        <v>74</v>
      </c>
      <c r="B79" s="11" t="s">
        <v>89</v>
      </c>
      <c r="C79" s="13">
        <f t="shared" si="16"/>
        <v>20622.2</v>
      </c>
      <c r="D79" s="22">
        <v>0</v>
      </c>
      <c r="E79" s="14">
        <f t="shared" si="17"/>
        <v>0</v>
      </c>
      <c r="F79" s="12">
        <v>19122.2</v>
      </c>
      <c r="G79" s="14">
        <f t="shared" si="22"/>
        <v>92.726285265393599</v>
      </c>
      <c r="H79" s="14">
        <v>1500</v>
      </c>
      <c r="I79" s="14">
        <f t="shared" si="19"/>
        <v>7.2737147346063944</v>
      </c>
      <c r="J79" s="13">
        <f t="shared" si="20"/>
        <v>0</v>
      </c>
      <c r="K79" s="22">
        <v>0</v>
      </c>
      <c r="L79" s="14"/>
      <c r="M79" s="12">
        <v>0</v>
      </c>
      <c r="N79" s="14"/>
      <c r="O79" s="12">
        <v>0</v>
      </c>
      <c r="P79" s="14"/>
    </row>
    <row r="80" spans="1:16" x14ac:dyDescent="0.2">
      <c r="A80" s="8">
        <v>75</v>
      </c>
      <c r="B80" s="11" t="s">
        <v>90</v>
      </c>
      <c r="C80" s="13">
        <f t="shared" si="16"/>
        <v>3497.6</v>
      </c>
      <c r="D80" s="22">
        <v>0</v>
      </c>
      <c r="E80" s="14">
        <f t="shared" si="17"/>
        <v>0</v>
      </c>
      <c r="F80" s="12">
        <v>3486.4</v>
      </c>
      <c r="G80" s="14">
        <f t="shared" si="22"/>
        <v>99.679780420860027</v>
      </c>
      <c r="H80" s="12">
        <v>11.2</v>
      </c>
      <c r="I80" s="14">
        <f t="shared" si="19"/>
        <v>0.32021957913998172</v>
      </c>
      <c r="J80" s="13">
        <f t="shared" si="20"/>
        <v>0</v>
      </c>
      <c r="K80" s="22">
        <v>0</v>
      </c>
      <c r="L80" s="14"/>
      <c r="M80" s="12">
        <v>0</v>
      </c>
      <c r="N80" s="14"/>
      <c r="O80" s="12">
        <v>0</v>
      </c>
      <c r="P80" s="14"/>
    </row>
    <row r="81" spans="1:16" ht="21" customHeight="1" x14ac:dyDescent="0.2">
      <c r="A81" s="25" t="s">
        <v>2</v>
      </c>
      <c r="B81" s="25"/>
      <c r="C81" s="13">
        <f>SUM(C6:C76)</f>
        <v>2865009.7</v>
      </c>
      <c r="D81" s="12">
        <f>SUM(D6:D80)</f>
        <v>978594.79999999981</v>
      </c>
      <c r="E81" s="14">
        <f t="shared" ref="E81" si="23">D81*100/C81</f>
        <v>34.156770917738946</v>
      </c>
      <c r="F81" s="12">
        <f>SUM(F6:F80)</f>
        <v>1814736.3999999997</v>
      </c>
      <c r="G81" s="14">
        <f t="shared" ref="G81" si="24">F81*100/C81</f>
        <v>63.341370188031114</v>
      </c>
      <c r="H81" s="12">
        <f>SUM(H6:H80)</f>
        <v>96260.2</v>
      </c>
      <c r="I81" s="14">
        <f t="shared" ref="I81" si="25">H81*100/C81</f>
        <v>3.3598559893182909</v>
      </c>
      <c r="J81" s="13">
        <f>SUM(J6:J76)</f>
        <v>2398609.5000000009</v>
      </c>
      <c r="K81" s="12">
        <f>SUM(K6:K80)</f>
        <v>759473.10000000009</v>
      </c>
      <c r="L81" s="14">
        <f t="shared" ref="L81" si="26">K81*100/J81</f>
        <v>31.663057283813803</v>
      </c>
      <c r="M81" s="12">
        <f>SUM(M6:M80)</f>
        <v>1544243.5999999999</v>
      </c>
      <c r="N81" s="14">
        <f t="shared" ref="N81" si="27">M81*100/J81</f>
        <v>64.380783950034356</v>
      </c>
      <c r="O81" s="12">
        <f>SUM(O6:O80)</f>
        <v>94892.800000000047</v>
      </c>
      <c r="P81" s="14">
        <f t="shared" ref="P81" si="28">O81*100/J81</f>
        <v>3.9561587661518058</v>
      </c>
    </row>
    <row r="82" spans="1:16" x14ac:dyDescent="0.2">
      <c r="A82" s="1"/>
      <c r="B82" s="1"/>
      <c r="C82" s="4"/>
      <c r="D82" s="1"/>
      <c r="E82" s="1"/>
      <c r="F82" s="1"/>
      <c r="G82" s="1"/>
      <c r="H82" s="1"/>
      <c r="I82" s="1"/>
      <c r="J82" s="1"/>
      <c r="K82" s="1"/>
      <c r="L82" s="1"/>
      <c r="M82" s="7"/>
      <c r="N82" s="7"/>
      <c r="O82" s="7"/>
      <c r="P82" s="7"/>
    </row>
    <row r="83" spans="1:16" x14ac:dyDescent="0.2">
      <c r="A83" s="1"/>
      <c r="B83" s="1"/>
      <c r="C83" s="1"/>
      <c r="D83" s="4"/>
      <c r="E83" s="4"/>
      <c r="F83" s="1"/>
      <c r="G83" s="1"/>
      <c r="H83" s="1"/>
      <c r="I83" s="1"/>
      <c r="J83" s="1"/>
      <c r="K83" s="4"/>
      <c r="L83" s="1"/>
      <c r="M83" s="7"/>
      <c r="N83" s="7"/>
      <c r="O83" s="7"/>
      <c r="P83" s="7"/>
    </row>
    <row r="84" spans="1:16" x14ac:dyDescent="0.2">
      <c r="A84" s="1"/>
      <c r="B84" s="9"/>
      <c r="C84" s="1"/>
      <c r="D84" s="1"/>
      <c r="E84" s="1"/>
      <c r="F84" s="1"/>
      <c r="G84" s="1"/>
      <c r="H84" s="1"/>
      <c r="I84" s="1"/>
      <c r="J84" s="1"/>
      <c r="K84" s="1"/>
      <c r="L84" s="1"/>
      <c r="M84" s="7"/>
      <c r="N84" s="7"/>
      <c r="O84" s="7"/>
      <c r="P84" s="7"/>
    </row>
    <row r="85" spans="1:16" x14ac:dyDescent="0.2">
      <c r="A85" s="1"/>
      <c r="B85" s="9"/>
      <c r="C85" s="1"/>
      <c r="D85" s="1"/>
      <c r="E85" s="1"/>
      <c r="F85" s="1"/>
      <c r="G85" s="1"/>
      <c r="H85" s="1"/>
      <c r="I85" s="1"/>
      <c r="J85" s="1"/>
      <c r="K85" s="1"/>
      <c r="L85" s="1"/>
      <c r="M85" s="7"/>
      <c r="N85" s="7"/>
      <c r="O85" s="7"/>
      <c r="P85" s="7"/>
    </row>
    <row r="86" spans="1:16" x14ac:dyDescent="0.2">
      <c r="A86" s="1"/>
      <c r="B86" s="9"/>
      <c r="C86" s="1"/>
      <c r="D86" s="1"/>
      <c r="E86" s="1"/>
      <c r="F86" s="1"/>
      <c r="G86" s="1"/>
      <c r="H86" s="1"/>
      <c r="I86" s="1"/>
      <c r="J86" s="1"/>
      <c r="K86" s="1"/>
      <c r="L86" s="1"/>
      <c r="M86" s="7"/>
      <c r="N86" s="7"/>
      <c r="O86" s="7"/>
      <c r="P86" s="7"/>
    </row>
    <row r="87" spans="1:16" x14ac:dyDescent="0.2">
      <c r="A87" s="1"/>
      <c r="B87" s="9"/>
      <c r="C87" s="1"/>
      <c r="D87" s="1"/>
      <c r="E87" s="1"/>
      <c r="F87" s="1"/>
      <c r="G87" s="1"/>
      <c r="H87" s="1"/>
      <c r="I87" s="1"/>
      <c r="J87" s="1"/>
      <c r="K87" s="1"/>
      <c r="L87" s="1"/>
      <c r="M87" s="7"/>
      <c r="N87" s="7"/>
      <c r="O87" s="7"/>
      <c r="P87" s="7"/>
    </row>
    <row r="88" spans="1:1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7"/>
      <c r="N88" s="7"/>
      <c r="O88" s="7"/>
      <c r="P88" s="7"/>
    </row>
    <row r="89" spans="1:1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7"/>
      <c r="N89" s="7"/>
      <c r="O89" s="7"/>
      <c r="P89" s="7"/>
    </row>
    <row r="90" spans="1:1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7"/>
      <c r="N90" s="7"/>
      <c r="O90" s="7"/>
      <c r="P90" s="7"/>
    </row>
    <row r="91" spans="1:1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7"/>
      <c r="N91" s="7"/>
      <c r="O91" s="7"/>
      <c r="P91" s="7"/>
    </row>
    <row r="92" spans="1:1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7"/>
      <c r="N92" s="7"/>
      <c r="O92" s="7"/>
      <c r="P92" s="7"/>
    </row>
    <row r="93" spans="1:1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7"/>
      <c r="N93" s="7"/>
      <c r="O93" s="7"/>
      <c r="P93" s="7"/>
    </row>
    <row r="94" spans="1:1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7"/>
      <c r="N94" s="7"/>
      <c r="O94" s="7"/>
      <c r="P94" s="7"/>
    </row>
    <row r="95" spans="1:1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7"/>
      <c r="N95" s="7"/>
      <c r="O95" s="7"/>
      <c r="P95" s="7"/>
    </row>
    <row r="96" spans="1:1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7"/>
      <c r="N96" s="7"/>
      <c r="O96" s="7"/>
      <c r="P96" s="7"/>
    </row>
    <row r="97" spans="1:1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7"/>
      <c r="N97" s="7"/>
      <c r="O97" s="7"/>
      <c r="P97" s="7"/>
    </row>
    <row r="98" spans="1:1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7"/>
      <c r="N98" s="7"/>
      <c r="O98" s="7"/>
      <c r="P98" s="7"/>
    </row>
    <row r="99" spans="1:1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7"/>
      <c r="N99" s="7"/>
      <c r="O99" s="7"/>
      <c r="P99" s="7"/>
    </row>
    <row r="100" spans="1:1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7"/>
      <c r="N100" s="7"/>
      <c r="O100" s="7"/>
      <c r="P100" s="7"/>
    </row>
    <row r="101" spans="1:1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7"/>
      <c r="N101" s="7"/>
      <c r="O101" s="7"/>
      <c r="P101" s="7"/>
    </row>
    <row r="102" spans="1:16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7"/>
      <c r="N102" s="7"/>
      <c r="O102" s="7"/>
      <c r="P102" s="7"/>
    </row>
    <row r="103" spans="1:16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7"/>
      <c r="N103" s="7"/>
      <c r="O103" s="7"/>
      <c r="P103" s="7"/>
    </row>
    <row r="104" spans="1:16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7"/>
      <c r="N104" s="7"/>
      <c r="O104" s="7"/>
      <c r="P104" s="7"/>
    </row>
    <row r="105" spans="1:16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7"/>
      <c r="N105" s="7"/>
      <c r="O105" s="7"/>
      <c r="P105" s="7"/>
    </row>
    <row r="106" spans="1:16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7"/>
      <c r="N106" s="7"/>
      <c r="O106" s="7"/>
      <c r="P106" s="7"/>
    </row>
    <row r="107" spans="1:16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7"/>
      <c r="N107" s="7"/>
      <c r="O107" s="7"/>
      <c r="P107" s="7"/>
    </row>
    <row r="108" spans="1:16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7"/>
      <c r="N108" s="7"/>
      <c r="O108" s="7"/>
      <c r="P108" s="7"/>
    </row>
    <row r="109" spans="1:16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7"/>
      <c r="N109" s="7"/>
      <c r="O109" s="7"/>
      <c r="P109" s="7"/>
    </row>
    <row r="110" spans="1:16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7"/>
      <c r="N110" s="7"/>
      <c r="O110" s="7"/>
      <c r="P110" s="7"/>
    </row>
    <row r="111" spans="1:16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7"/>
      <c r="N111" s="7"/>
      <c r="O111" s="7"/>
      <c r="P111" s="7"/>
    </row>
    <row r="112" spans="1:16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7"/>
      <c r="N112" s="7"/>
      <c r="O112" s="7"/>
      <c r="P112" s="7"/>
    </row>
    <row r="113" spans="1:16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7"/>
      <c r="N113" s="7"/>
      <c r="O113" s="7"/>
      <c r="P113" s="7"/>
    </row>
    <row r="114" spans="1:16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7"/>
      <c r="N114" s="7"/>
      <c r="O114" s="7"/>
      <c r="P114" s="7"/>
    </row>
    <row r="115" spans="1:16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7"/>
      <c r="N115" s="7"/>
      <c r="O115" s="7"/>
      <c r="P115" s="7"/>
    </row>
    <row r="116" spans="1:16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7"/>
      <c r="N116" s="7"/>
      <c r="O116" s="7"/>
      <c r="P116" s="7"/>
    </row>
    <row r="117" spans="1:16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7"/>
      <c r="N117" s="7"/>
      <c r="O117" s="7"/>
      <c r="P117" s="7"/>
    </row>
    <row r="118" spans="1:16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7"/>
      <c r="N118" s="7"/>
      <c r="O118" s="7"/>
      <c r="P118" s="7"/>
    </row>
    <row r="119" spans="1:16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7"/>
      <c r="N119" s="7"/>
      <c r="O119" s="7"/>
      <c r="P119" s="7"/>
    </row>
    <row r="120" spans="1:16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7"/>
      <c r="N120" s="7"/>
      <c r="O120" s="7"/>
      <c r="P120" s="7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7"/>
      <c r="N121" s="7"/>
      <c r="O121" s="7"/>
      <c r="P121" s="7"/>
    </row>
    <row r="122" spans="1:16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7"/>
      <c r="N122" s="7"/>
      <c r="O122" s="7"/>
      <c r="P122" s="7"/>
    </row>
    <row r="123" spans="1:16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7"/>
      <c r="N123" s="7"/>
      <c r="O123" s="7"/>
      <c r="P123" s="7"/>
    </row>
    <row r="124" spans="1:16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7"/>
      <c r="N124" s="7"/>
      <c r="O124" s="7"/>
      <c r="P124" s="7"/>
    </row>
    <row r="125" spans="1:16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7"/>
      <c r="N125" s="7"/>
      <c r="O125" s="7"/>
      <c r="P125" s="7"/>
    </row>
    <row r="126" spans="1:16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7"/>
      <c r="N126" s="7"/>
      <c r="O126" s="7"/>
      <c r="P126" s="7"/>
    </row>
    <row r="127" spans="1:16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7"/>
      <c r="N127" s="7"/>
      <c r="O127" s="7"/>
      <c r="P127" s="7"/>
    </row>
    <row r="128" spans="1:16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7"/>
      <c r="N128" s="7"/>
      <c r="O128" s="7"/>
      <c r="P128" s="7"/>
    </row>
    <row r="129" spans="1:16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7"/>
      <c r="N129" s="7"/>
      <c r="O129" s="7"/>
      <c r="P129" s="7"/>
    </row>
    <row r="130" spans="1:16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7"/>
      <c r="N130" s="7"/>
      <c r="O130" s="7"/>
      <c r="P130" s="7"/>
    </row>
    <row r="131" spans="1:16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7"/>
      <c r="N131" s="7"/>
      <c r="O131" s="7"/>
      <c r="P131" s="7"/>
    </row>
    <row r="132" spans="1:16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7"/>
      <c r="N132" s="7"/>
      <c r="O132" s="7"/>
      <c r="P132" s="7"/>
    </row>
    <row r="133" spans="1:16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7"/>
      <c r="N133" s="7"/>
      <c r="O133" s="7"/>
      <c r="P133" s="7"/>
    </row>
    <row r="134" spans="1:16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7"/>
      <c r="N134" s="7"/>
      <c r="O134" s="7"/>
      <c r="P134" s="7"/>
    </row>
    <row r="135" spans="1:16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7"/>
      <c r="N135" s="7"/>
      <c r="O135" s="7"/>
      <c r="P135" s="7"/>
    </row>
    <row r="136" spans="1:16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7"/>
      <c r="N136" s="7"/>
      <c r="O136" s="7"/>
      <c r="P136" s="7"/>
    </row>
    <row r="137" spans="1:16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7"/>
      <c r="N137" s="7"/>
      <c r="O137" s="7"/>
      <c r="P137" s="7"/>
    </row>
    <row r="138" spans="1:16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7"/>
      <c r="N138" s="7"/>
      <c r="O138" s="7"/>
      <c r="P138" s="7"/>
    </row>
    <row r="139" spans="1:16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7"/>
      <c r="N139" s="7"/>
      <c r="O139" s="7"/>
      <c r="P139" s="7"/>
    </row>
    <row r="140" spans="1:16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7"/>
      <c r="N140" s="7"/>
      <c r="O140" s="7"/>
      <c r="P140" s="7"/>
    </row>
    <row r="141" spans="1:16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7"/>
      <c r="N141" s="7"/>
      <c r="O141" s="7"/>
      <c r="P141" s="7"/>
    </row>
    <row r="142" spans="1:16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7"/>
      <c r="N142" s="7"/>
      <c r="O142" s="7"/>
      <c r="P142" s="7"/>
    </row>
    <row r="143" spans="1:16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7"/>
      <c r="N143" s="7"/>
      <c r="O143" s="7"/>
      <c r="P143" s="7"/>
    </row>
    <row r="144" spans="1:16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7"/>
      <c r="N144" s="7"/>
      <c r="O144" s="7"/>
      <c r="P144" s="7"/>
    </row>
    <row r="145" spans="1:16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7"/>
      <c r="N145" s="7"/>
      <c r="O145" s="7"/>
      <c r="P145" s="7"/>
    </row>
    <row r="146" spans="1:16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7"/>
      <c r="N146" s="7"/>
      <c r="O146" s="7"/>
      <c r="P146" s="7"/>
    </row>
    <row r="147" spans="1:16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7"/>
      <c r="N147" s="7"/>
      <c r="O147" s="7"/>
      <c r="P147" s="7"/>
    </row>
    <row r="148" spans="1:16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7"/>
      <c r="N148" s="7"/>
      <c r="O148" s="7"/>
      <c r="P148" s="7"/>
    </row>
    <row r="149" spans="1:16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7"/>
      <c r="N149" s="7"/>
      <c r="O149" s="7"/>
      <c r="P149" s="7"/>
    </row>
    <row r="150" spans="1:16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7"/>
      <c r="N150" s="7"/>
      <c r="O150" s="7"/>
      <c r="P150" s="7"/>
    </row>
    <row r="151" spans="1:16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7"/>
      <c r="N151" s="7"/>
      <c r="O151" s="7"/>
      <c r="P151" s="7"/>
    </row>
    <row r="152" spans="1:16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7"/>
      <c r="N152" s="7"/>
      <c r="O152" s="7"/>
      <c r="P152" s="7"/>
    </row>
    <row r="153" spans="1:16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7"/>
      <c r="N153" s="7"/>
      <c r="O153" s="7"/>
      <c r="P153" s="7"/>
    </row>
    <row r="154" spans="1:16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7"/>
      <c r="N154" s="7"/>
      <c r="O154" s="7"/>
      <c r="P154" s="7"/>
    </row>
    <row r="155" spans="1:16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7"/>
      <c r="N155" s="7"/>
      <c r="O155" s="7"/>
      <c r="P155" s="7"/>
    </row>
    <row r="156" spans="1:16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7"/>
      <c r="N156" s="7"/>
      <c r="O156" s="7"/>
      <c r="P156" s="7"/>
    </row>
    <row r="157" spans="1:16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7"/>
      <c r="N157" s="7"/>
      <c r="O157" s="7"/>
      <c r="P157" s="7"/>
    </row>
    <row r="158" spans="1:16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7"/>
      <c r="N158" s="7"/>
      <c r="O158" s="7"/>
      <c r="P158" s="7"/>
    </row>
    <row r="159" spans="1:16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7"/>
      <c r="N159" s="7"/>
      <c r="O159" s="7"/>
      <c r="P159" s="7"/>
    </row>
    <row r="160" spans="1:16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7"/>
      <c r="N160" s="7"/>
      <c r="O160" s="7"/>
      <c r="P160" s="7"/>
    </row>
    <row r="161" spans="1:16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7"/>
      <c r="N161" s="7"/>
      <c r="O161" s="7"/>
      <c r="P161" s="7"/>
    </row>
    <row r="162" spans="1:16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7"/>
      <c r="N162" s="7"/>
      <c r="O162" s="7"/>
      <c r="P162" s="7"/>
    </row>
    <row r="163" spans="1:16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7"/>
      <c r="N163" s="7"/>
      <c r="O163" s="7"/>
      <c r="P163" s="7"/>
    </row>
    <row r="164" spans="1:16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7"/>
      <c r="N164" s="7"/>
      <c r="O164" s="7"/>
      <c r="P164" s="7"/>
    </row>
    <row r="165" spans="1:16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7"/>
      <c r="N165" s="7"/>
      <c r="O165" s="7"/>
      <c r="P165" s="7"/>
    </row>
    <row r="166" spans="1:16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7"/>
      <c r="N166" s="7"/>
      <c r="O166" s="7"/>
      <c r="P166" s="7"/>
    </row>
    <row r="167" spans="1:16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7"/>
      <c r="N167" s="7"/>
      <c r="O167" s="7"/>
      <c r="P167" s="7"/>
    </row>
    <row r="168" spans="1:16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7"/>
      <c r="N168" s="7"/>
      <c r="O168" s="7"/>
      <c r="P168" s="7"/>
    </row>
    <row r="169" spans="1:16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7"/>
      <c r="N169" s="7"/>
      <c r="O169" s="7"/>
      <c r="P169" s="7"/>
    </row>
    <row r="170" spans="1:16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7"/>
      <c r="N170" s="7"/>
      <c r="O170" s="7"/>
      <c r="P170" s="7"/>
    </row>
    <row r="171" spans="1:16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7"/>
      <c r="N171" s="7"/>
      <c r="O171" s="7"/>
      <c r="P171" s="7"/>
    </row>
    <row r="172" spans="1:16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7"/>
      <c r="N172" s="7"/>
      <c r="O172" s="7"/>
      <c r="P172" s="7"/>
    </row>
    <row r="173" spans="1:16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7"/>
      <c r="N173" s="7"/>
      <c r="O173" s="7"/>
      <c r="P173" s="7"/>
    </row>
    <row r="174" spans="1:16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7"/>
      <c r="N174" s="7"/>
      <c r="O174" s="7"/>
      <c r="P174" s="7"/>
    </row>
    <row r="175" spans="1:16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7"/>
      <c r="N175" s="7"/>
      <c r="O175" s="7"/>
      <c r="P175" s="7"/>
    </row>
    <row r="176" spans="1:16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7"/>
      <c r="N176" s="7"/>
      <c r="O176" s="7"/>
      <c r="P176" s="7"/>
    </row>
    <row r="177" spans="1:16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7"/>
      <c r="N177" s="7"/>
      <c r="O177" s="7"/>
      <c r="P177" s="7"/>
    </row>
    <row r="178" spans="1:16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7"/>
      <c r="N178" s="7"/>
      <c r="O178" s="7"/>
      <c r="P178" s="7"/>
    </row>
    <row r="179" spans="1:16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7"/>
      <c r="N179" s="7"/>
      <c r="O179" s="7"/>
      <c r="P179" s="7"/>
    </row>
    <row r="180" spans="1:16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7"/>
      <c r="N180" s="7"/>
      <c r="O180" s="7"/>
      <c r="P180" s="7"/>
    </row>
    <row r="181" spans="1:16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7"/>
      <c r="N181" s="7"/>
      <c r="O181" s="7"/>
      <c r="P181" s="7"/>
    </row>
    <row r="182" spans="1:16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7"/>
      <c r="N182" s="7"/>
      <c r="O182" s="7"/>
      <c r="P182" s="7"/>
    </row>
    <row r="183" spans="1:16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7"/>
      <c r="N183" s="7"/>
      <c r="O183" s="7"/>
      <c r="P183" s="7"/>
    </row>
    <row r="184" spans="1:16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7"/>
      <c r="N184" s="7"/>
      <c r="O184" s="7"/>
      <c r="P184" s="7"/>
    </row>
    <row r="185" spans="1:16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7"/>
      <c r="N185" s="7"/>
      <c r="O185" s="7"/>
      <c r="P185" s="7"/>
    </row>
    <row r="186" spans="1:16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7"/>
      <c r="N186" s="7"/>
      <c r="O186" s="7"/>
      <c r="P186" s="7"/>
    </row>
    <row r="187" spans="1:16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7"/>
      <c r="N187" s="7"/>
      <c r="O187" s="7"/>
      <c r="P187" s="7"/>
    </row>
    <row r="188" spans="1:16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7"/>
      <c r="N188" s="7"/>
      <c r="O188" s="7"/>
      <c r="P188" s="7"/>
    </row>
    <row r="189" spans="1:16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7"/>
      <c r="N189" s="7"/>
      <c r="O189" s="7"/>
      <c r="P189" s="7"/>
    </row>
    <row r="190" spans="1:16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7"/>
      <c r="N190" s="7"/>
      <c r="O190" s="7"/>
      <c r="P190" s="7"/>
    </row>
    <row r="191" spans="1:16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7"/>
      <c r="N191" s="7"/>
      <c r="O191" s="7"/>
      <c r="P191" s="7"/>
    </row>
    <row r="192" spans="1:16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7"/>
      <c r="N192" s="7"/>
      <c r="O192" s="7"/>
      <c r="P192" s="7"/>
    </row>
    <row r="193" spans="1:16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7"/>
      <c r="N193" s="7"/>
      <c r="O193" s="7"/>
      <c r="P193" s="7"/>
    </row>
    <row r="194" spans="1:16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7"/>
      <c r="N194" s="7"/>
      <c r="O194" s="7"/>
      <c r="P194" s="7"/>
    </row>
    <row r="195" spans="1:16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7"/>
      <c r="N195" s="7"/>
      <c r="O195" s="7"/>
      <c r="P195" s="7"/>
    </row>
    <row r="196" spans="1:16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7"/>
      <c r="N196" s="7"/>
      <c r="O196" s="7"/>
      <c r="P196" s="7"/>
    </row>
    <row r="197" spans="1:16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7"/>
      <c r="N197" s="7"/>
      <c r="O197" s="7"/>
      <c r="P197" s="7"/>
    </row>
    <row r="198" spans="1:16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7"/>
      <c r="N198" s="7"/>
      <c r="O198" s="7"/>
      <c r="P198" s="7"/>
    </row>
    <row r="199" spans="1:16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7"/>
      <c r="N199" s="7"/>
      <c r="O199" s="7"/>
      <c r="P199" s="7"/>
    </row>
    <row r="200" spans="1:16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7"/>
      <c r="N200" s="7"/>
      <c r="O200" s="7"/>
      <c r="P200" s="7"/>
    </row>
    <row r="201" spans="1:16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7"/>
      <c r="N201" s="7"/>
      <c r="O201" s="7"/>
      <c r="P201" s="7"/>
    </row>
    <row r="202" spans="1:16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7"/>
      <c r="N202" s="7"/>
      <c r="O202" s="7"/>
      <c r="P202" s="7"/>
    </row>
    <row r="203" spans="1:16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7"/>
      <c r="N203" s="7"/>
      <c r="O203" s="7"/>
      <c r="P203" s="7"/>
    </row>
    <row r="204" spans="1:16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7"/>
      <c r="N204" s="7"/>
      <c r="O204" s="7"/>
      <c r="P204" s="7"/>
    </row>
    <row r="205" spans="1:16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7"/>
      <c r="N205" s="7"/>
      <c r="O205" s="7"/>
      <c r="P205" s="7"/>
    </row>
    <row r="206" spans="1:16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7"/>
      <c r="N206" s="7"/>
      <c r="O206" s="7"/>
      <c r="P206" s="7"/>
    </row>
    <row r="207" spans="1:16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7"/>
      <c r="N207" s="7"/>
      <c r="O207" s="7"/>
      <c r="P207" s="7"/>
    </row>
    <row r="208" spans="1:16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7"/>
      <c r="N208" s="7"/>
      <c r="O208" s="7"/>
      <c r="P208" s="7"/>
    </row>
    <row r="209" spans="1:16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7"/>
      <c r="N209" s="7"/>
      <c r="O209" s="7"/>
      <c r="P209" s="7"/>
    </row>
    <row r="210" spans="1:16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7"/>
      <c r="N210" s="7"/>
      <c r="O210" s="7"/>
      <c r="P210" s="7"/>
    </row>
    <row r="211" spans="1:16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7"/>
      <c r="N211" s="7"/>
      <c r="O211" s="7"/>
      <c r="P211" s="7"/>
    </row>
    <row r="212" spans="1:16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7"/>
      <c r="N212" s="7"/>
      <c r="O212" s="7"/>
      <c r="P212" s="7"/>
    </row>
    <row r="213" spans="1:16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7"/>
      <c r="N213" s="7"/>
      <c r="O213" s="7"/>
      <c r="P213" s="7"/>
    </row>
    <row r="214" spans="1:16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7"/>
      <c r="N214" s="7"/>
      <c r="O214" s="7"/>
      <c r="P214" s="7"/>
    </row>
    <row r="215" spans="1:16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7"/>
      <c r="N215" s="7"/>
      <c r="O215" s="7"/>
      <c r="P215" s="7"/>
    </row>
    <row r="216" spans="1:16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7"/>
      <c r="N216" s="7"/>
      <c r="O216" s="7"/>
      <c r="P216" s="7"/>
    </row>
    <row r="217" spans="1:16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7"/>
      <c r="N217" s="7"/>
      <c r="O217" s="7"/>
      <c r="P217" s="7"/>
    </row>
    <row r="218" spans="1:16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7"/>
      <c r="N218" s="7"/>
      <c r="O218" s="7"/>
      <c r="P218" s="7"/>
    </row>
    <row r="219" spans="1:16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7"/>
      <c r="N219" s="7"/>
      <c r="O219" s="7"/>
      <c r="P219" s="7"/>
    </row>
    <row r="220" spans="1:16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7"/>
      <c r="N220" s="7"/>
      <c r="O220" s="7"/>
      <c r="P220" s="7"/>
    </row>
    <row r="221" spans="1:16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7"/>
      <c r="N221" s="7"/>
      <c r="O221" s="7"/>
      <c r="P221" s="7"/>
    </row>
    <row r="222" spans="1:16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7"/>
      <c r="N222" s="7"/>
      <c r="O222" s="7"/>
      <c r="P222" s="7"/>
    </row>
    <row r="223" spans="1:16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7"/>
      <c r="N223" s="7"/>
      <c r="O223" s="7"/>
      <c r="P223" s="7"/>
    </row>
    <row r="224" spans="1:16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7"/>
      <c r="N224" s="7"/>
      <c r="O224" s="7"/>
      <c r="P224" s="7"/>
    </row>
    <row r="225" spans="1:16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7"/>
      <c r="N225" s="7"/>
      <c r="O225" s="7"/>
      <c r="P225" s="7"/>
    </row>
    <row r="226" spans="1:16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7"/>
      <c r="N226" s="7"/>
      <c r="O226" s="7"/>
      <c r="P226" s="7"/>
    </row>
    <row r="227" spans="1:16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7"/>
      <c r="N227" s="7"/>
      <c r="O227" s="7"/>
      <c r="P227" s="7"/>
    </row>
    <row r="228" spans="1:16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7"/>
      <c r="N228" s="7"/>
      <c r="O228" s="7"/>
      <c r="P228" s="7"/>
    </row>
    <row r="229" spans="1:16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7"/>
      <c r="N229" s="7"/>
      <c r="O229" s="7"/>
      <c r="P229" s="7"/>
    </row>
    <row r="230" spans="1:16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7"/>
      <c r="N230" s="7"/>
      <c r="O230" s="7"/>
      <c r="P230" s="7"/>
    </row>
    <row r="231" spans="1:16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7"/>
      <c r="N231" s="7"/>
      <c r="O231" s="7"/>
      <c r="P231" s="7"/>
    </row>
    <row r="232" spans="1:16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7"/>
      <c r="N232" s="7"/>
      <c r="O232" s="7"/>
      <c r="P232" s="7"/>
    </row>
    <row r="233" spans="1:16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7"/>
      <c r="N233" s="7"/>
      <c r="O233" s="7"/>
      <c r="P233" s="7"/>
    </row>
    <row r="234" spans="1:16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7"/>
      <c r="N234" s="7"/>
      <c r="O234" s="7"/>
      <c r="P234" s="7"/>
    </row>
    <row r="235" spans="1:16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7"/>
      <c r="N235" s="7"/>
      <c r="O235" s="7"/>
      <c r="P235" s="7"/>
    </row>
    <row r="236" spans="1:16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7"/>
      <c r="N236" s="7"/>
      <c r="O236" s="7"/>
      <c r="P236" s="7"/>
    </row>
    <row r="237" spans="1:16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7"/>
      <c r="N237" s="7"/>
      <c r="O237" s="7"/>
      <c r="P237" s="7"/>
    </row>
    <row r="238" spans="1:16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7"/>
      <c r="N238" s="7"/>
      <c r="O238" s="7"/>
      <c r="P238" s="7"/>
    </row>
    <row r="239" spans="1:16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7"/>
      <c r="N239" s="7"/>
      <c r="O239" s="7"/>
      <c r="P239" s="7"/>
    </row>
    <row r="240" spans="1:16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7"/>
      <c r="N240" s="7"/>
      <c r="O240" s="7"/>
      <c r="P240" s="7"/>
    </row>
    <row r="241" spans="1:16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7"/>
      <c r="N241" s="7"/>
      <c r="O241" s="7"/>
      <c r="P241" s="7"/>
    </row>
    <row r="242" spans="1:16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7"/>
      <c r="N242" s="7"/>
      <c r="O242" s="7"/>
      <c r="P242" s="7"/>
    </row>
    <row r="243" spans="1:16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7"/>
      <c r="N243" s="7"/>
      <c r="O243" s="7"/>
      <c r="P243" s="7"/>
    </row>
    <row r="244" spans="1:16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7"/>
      <c r="N244" s="7"/>
      <c r="O244" s="7"/>
      <c r="P244" s="7"/>
    </row>
    <row r="245" spans="1:16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7"/>
      <c r="N245" s="7"/>
      <c r="O245" s="7"/>
      <c r="P245" s="7"/>
    </row>
    <row r="246" spans="1:16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7"/>
      <c r="N246" s="7"/>
      <c r="O246" s="7"/>
      <c r="P246" s="7"/>
    </row>
    <row r="247" spans="1:16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7"/>
      <c r="N247" s="7"/>
      <c r="O247" s="7"/>
      <c r="P247" s="7"/>
    </row>
    <row r="248" spans="1:16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7"/>
      <c r="N248" s="7"/>
      <c r="O248" s="7"/>
      <c r="P248" s="7"/>
    </row>
    <row r="249" spans="1:16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7"/>
      <c r="N249" s="7"/>
      <c r="O249" s="7"/>
      <c r="P249" s="7"/>
    </row>
    <row r="250" spans="1:16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7"/>
      <c r="N250" s="7"/>
      <c r="O250" s="7"/>
      <c r="P250" s="7"/>
    </row>
    <row r="251" spans="1:16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7"/>
      <c r="N251" s="7"/>
      <c r="O251" s="7"/>
      <c r="P251" s="7"/>
    </row>
    <row r="252" spans="1:16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7"/>
      <c r="N252" s="7"/>
      <c r="O252" s="7"/>
      <c r="P252" s="7"/>
    </row>
    <row r="253" spans="1:16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7"/>
      <c r="N253" s="7"/>
      <c r="O253" s="7"/>
      <c r="P253" s="7"/>
    </row>
    <row r="254" spans="1:16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7"/>
      <c r="N254" s="7"/>
      <c r="O254" s="7"/>
      <c r="P254" s="7"/>
    </row>
    <row r="255" spans="1:16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7"/>
      <c r="N255" s="7"/>
      <c r="O255" s="7"/>
      <c r="P255" s="7"/>
    </row>
    <row r="256" spans="1:16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7"/>
      <c r="N256" s="7"/>
      <c r="O256" s="7"/>
      <c r="P256" s="7"/>
    </row>
    <row r="257" spans="1:16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7"/>
      <c r="N257" s="7"/>
      <c r="O257" s="7"/>
      <c r="P257" s="7"/>
    </row>
    <row r="258" spans="1:16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7"/>
      <c r="N258" s="7"/>
      <c r="O258" s="7"/>
      <c r="P258" s="7"/>
    </row>
    <row r="259" spans="1:16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7"/>
      <c r="N259" s="7"/>
      <c r="O259" s="7"/>
      <c r="P259" s="7"/>
    </row>
    <row r="260" spans="1:16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7"/>
      <c r="N260" s="7"/>
      <c r="O260" s="7"/>
      <c r="P260" s="7"/>
    </row>
    <row r="261" spans="1:16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7"/>
      <c r="N261" s="7"/>
      <c r="O261" s="7"/>
      <c r="P261" s="7"/>
    </row>
    <row r="262" spans="1:16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7"/>
      <c r="N262" s="7"/>
      <c r="O262" s="7"/>
      <c r="P262" s="7"/>
    </row>
    <row r="263" spans="1:16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7"/>
      <c r="N263" s="7"/>
      <c r="O263" s="7"/>
      <c r="P263" s="7"/>
    </row>
    <row r="264" spans="1:16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7"/>
      <c r="N264" s="7"/>
      <c r="O264" s="7"/>
      <c r="P264" s="7"/>
    </row>
    <row r="265" spans="1:16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7"/>
      <c r="N265" s="7"/>
      <c r="O265" s="7"/>
      <c r="P265" s="7"/>
    </row>
    <row r="266" spans="1:16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7"/>
      <c r="N266" s="7"/>
      <c r="O266" s="7"/>
      <c r="P266" s="7"/>
    </row>
    <row r="267" spans="1:16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7"/>
      <c r="N267" s="7"/>
      <c r="O267" s="7"/>
      <c r="P267" s="7"/>
    </row>
    <row r="268" spans="1:16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7"/>
      <c r="N268" s="7"/>
      <c r="O268" s="7"/>
      <c r="P268" s="7"/>
    </row>
    <row r="269" spans="1:16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7"/>
      <c r="N269" s="7"/>
      <c r="O269" s="7"/>
      <c r="P269" s="7"/>
    </row>
    <row r="270" spans="1:16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7"/>
      <c r="N270" s="7"/>
      <c r="O270" s="7"/>
      <c r="P270" s="7"/>
    </row>
    <row r="271" spans="1:16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7"/>
      <c r="N271" s="7"/>
      <c r="O271" s="7"/>
      <c r="P271" s="7"/>
    </row>
    <row r="272" spans="1:16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7"/>
      <c r="N272" s="7"/>
      <c r="O272" s="7"/>
      <c r="P272" s="7"/>
    </row>
    <row r="273" spans="1:16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7"/>
      <c r="N273" s="7"/>
      <c r="O273" s="7"/>
      <c r="P273" s="7"/>
    </row>
    <row r="274" spans="1:16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7"/>
      <c r="N274" s="7"/>
      <c r="O274" s="7"/>
      <c r="P274" s="7"/>
    </row>
    <row r="275" spans="1:16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7"/>
      <c r="N275" s="7"/>
      <c r="O275" s="7"/>
      <c r="P275" s="7"/>
    </row>
    <row r="276" spans="1:16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7"/>
      <c r="N276" s="7"/>
      <c r="O276" s="7"/>
      <c r="P276" s="7"/>
    </row>
    <row r="277" spans="1:16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7"/>
      <c r="N277" s="7"/>
      <c r="O277" s="7"/>
      <c r="P277" s="7"/>
    </row>
    <row r="278" spans="1:16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7"/>
      <c r="N278" s="7"/>
      <c r="O278" s="7"/>
      <c r="P278" s="7"/>
    </row>
    <row r="279" spans="1:16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7"/>
      <c r="N279" s="7"/>
      <c r="O279" s="7"/>
      <c r="P279" s="7"/>
    </row>
    <row r="280" spans="1:16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7"/>
      <c r="N280" s="7"/>
      <c r="O280" s="7"/>
      <c r="P280" s="7"/>
    </row>
    <row r="281" spans="1:16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7"/>
      <c r="N281" s="7"/>
      <c r="O281" s="7"/>
      <c r="P281" s="7"/>
    </row>
    <row r="282" spans="1:16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7"/>
      <c r="N282" s="7"/>
      <c r="O282" s="7"/>
      <c r="P282" s="7"/>
    </row>
    <row r="283" spans="1:16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7"/>
      <c r="N283" s="7"/>
      <c r="O283" s="7"/>
      <c r="P283" s="7"/>
    </row>
    <row r="284" spans="1:16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7"/>
      <c r="N284" s="7"/>
      <c r="O284" s="7"/>
      <c r="P284" s="7"/>
    </row>
    <row r="285" spans="1:16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7"/>
      <c r="N285" s="7"/>
      <c r="O285" s="7"/>
      <c r="P285" s="7"/>
    </row>
    <row r="286" spans="1:16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7"/>
      <c r="N286" s="7"/>
      <c r="O286" s="7"/>
      <c r="P286" s="7"/>
    </row>
    <row r="287" spans="1:16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7"/>
      <c r="N287" s="7"/>
      <c r="O287" s="7"/>
      <c r="P287" s="7"/>
    </row>
    <row r="288" spans="1:16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7"/>
      <c r="N288" s="7"/>
      <c r="O288" s="7"/>
      <c r="P288" s="7"/>
    </row>
    <row r="289" spans="1:16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7"/>
      <c r="N289" s="7"/>
      <c r="O289" s="7"/>
      <c r="P289" s="7"/>
    </row>
    <row r="290" spans="1:16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7"/>
      <c r="N290" s="7"/>
      <c r="O290" s="7"/>
      <c r="P290" s="7"/>
    </row>
    <row r="291" spans="1:16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7"/>
      <c r="N291" s="7"/>
      <c r="O291" s="7"/>
      <c r="P291" s="7"/>
    </row>
    <row r="292" spans="1:16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7"/>
      <c r="N292" s="7"/>
      <c r="O292" s="7"/>
      <c r="P292" s="7"/>
    </row>
    <row r="293" spans="1:16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7"/>
      <c r="N293" s="7"/>
      <c r="O293" s="7"/>
      <c r="P293" s="7"/>
    </row>
    <row r="294" spans="1:16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7"/>
      <c r="N294" s="7"/>
      <c r="O294" s="7"/>
      <c r="P294" s="7"/>
    </row>
    <row r="295" spans="1:16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7"/>
      <c r="N295" s="7"/>
      <c r="O295" s="7"/>
      <c r="P295" s="7"/>
    </row>
    <row r="296" spans="1:16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7"/>
      <c r="N296" s="7"/>
      <c r="O296" s="7"/>
      <c r="P296" s="7"/>
    </row>
    <row r="297" spans="1:16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7"/>
      <c r="N297" s="7"/>
      <c r="O297" s="7"/>
      <c r="P297" s="7"/>
    </row>
    <row r="298" spans="1:16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7"/>
      <c r="N298" s="7"/>
      <c r="O298" s="7"/>
      <c r="P298" s="7"/>
    </row>
    <row r="299" spans="1:16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7"/>
      <c r="N299" s="7"/>
      <c r="O299" s="7"/>
      <c r="P299" s="7"/>
    </row>
    <row r="300" spans="1:16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7"/>
      <c r="N300" s="7"/>
      <c r="O300" s="7"/>
      <c r="P300" s="7"/>
    </row>
    <row r="301" spans="1:16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7"/>
      <c r="N301" s="7"/>
      <c r="O301" s="7"/>
      <c r="P301" s="7"/>
    </row>
    <row r="302" spans="1:16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7"/>
      <c r="N302" s="7"/>
      <c r="O302" s="7"/>
      <c r="P302" s="7"/>
    </row>
    <row r="303" spans="1:16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7"/>
      <c r="N303" s="7"/>
      <c r="O303" s="7"/>
      <c r="P303" s="7"/>
    </row>
    <row r="304" spans="1:16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7"/>
      <c r="N304" s="7"/>
      <c r="O304" s="7"/>
      <c r="P304" s="7"/>
    </row>
    <row r="305" spans="1:16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7"/>
      <c r="N305" s="7"/>
      <c r="O305" s="7"/>
      <c r="P305" s="7"/>
    </row>
    <row r="306" spans="1:16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7"/>
      <c r="N306" s="7"/>
      <c r="O306" s="7"/>
      <c r="P306" s="7"/>
    </row>
    <row r="307" spans="1:16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7"/>
      <c r="N307" s="7"/>
      <c r="O307" s="7"/>
      <c r="P307" s="7"/>
    </row>
    <row r="308" spans="1:16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7"/>
      <c r="N308" s="7"/>
      <c r="O308" s="7"/>
      <c r="P308" s="7"/>
    </row>
    <row r="309" spans="1:16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7"/>
      <c r="N309" s="7"/>
      <c r="O309" s="7"/>
      <c r="P309" s="7"/>
    </row>
    <row r="310" spans="1:16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7"/>
      <c r="N310" s="7"/>
      <c r="O310" s="7"/>
      <c r="P310" s="7"/>
    </row>
    <row r="311" spans="1:16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7"/>
      <c r="N311" s="7"/>
      <c r="O311" s="7"/>
      <c r="P311" s="7"/>
    </row>
    <row r="312" spans="1:16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7"/>
      <c r="N312" s="7"/>
      <c r="O312" s="7"/>
      <c r="P312" s="7"/>
    </row>
    <row r="313" spans="1:16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7"/>
      <c r="N313" s="7"/>
      <c r="O313" s="7"/>
      <c r="P313" s="7"/>
    </row>
    <row r="314" spans="1:16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7"/>
      <c r="N314" s="7"/>
      <c r="O314" s="7"/>
      <c r="P314" s="7"/>
    </row>
    <row r="315" spans="1:16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7"/>
      <c r="N315" s="7"/>
      <c r="O315" s="7"/>
      <c r="P315" s="7"/>
    </row>
    <row r="316" spans="1:16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7"/>
      <c r="N316" s="7"/>
      <c r="O316" s="7"/>
      <c r="P316" s="7"/>
    </row>
    <row r="317" spans="1:16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7"/>
      <c r="N317" s="7"/>
      <c r="O317" s="7"/>
      <c r="P317" s="7"/>
    </row>
    <row r="318" spans="1:16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7"/>
      <c r="N318" s="7"/>
      <c r="O318" s="7"/>
      <c r="P318" s="7"/>
    </row>
    <row r="319" spans="1:16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7"/>
      <c r="N319" s="7"/>
      <c r="O319" s="7"/>
      <c r="P319" s="7"/>
    </row>
    <row r="320" spans="1:16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7"/>
      <c r="N320" s="7"/>
      <c r="O320" s="7"/>
      <c r="P320" s="7"/>
    </row>
    <row r="321" spans="1:16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7"/>
      <c r="N321" s="7"/>
      <c r="O321" s="7"/>
      <c r="P321" s="7"/>
    </row>
    <row r="322" spans="1:16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7"/>
      <c r="N322" s="7"/>
      <c r="O322" s="7"/>
      <c r="P322" s="7"/>
    </row>
    <row r="323" spans="1:16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7"/>
      <c r="N323" s="7"/>
      <c r="O323" s="7"/>
      <c r="P323" s="7"/>
    </row>
    <row r="324" spans="1:16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7"/>
      <c r="N324" s="7"/>
      <c r="O324" s="7"/>
      <c r="P324" s="7"/>
    </row>
    <row r="325" spans="1:16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7"/>
      <c r="N325" s="7"/>
      <c r="O325" s="7"/>
      <c r="P325" s="7"/>
    </row>
    <row r="326" spans="1:16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7"/>
      <c r="N326" s="7"/>
      <c r="O326" s="7"/>
      <c r="P326" s="7"/>
    </row>
    <row r="327" spans="1:16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7"/>
      <c r="N327" s="7"/>
      <c r="O327" s="7"/>
      <c r="P327" s="7"/>
    </row>
    <row r="328" spans="1:16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7"/>
      <c r="N328" s="7"/>
      <c r="O328" s="7"/>
      <c r="P328" s="7"/>
    </row>
    <row r="329" spans="1:16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7"/>
      <c r="N329" s="7"/>
      <c r="O329" s="7"/>
      <c r="P329" s="7"/>
    </row>
    <row r="330" spans="1:16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7"/>
      <c r="N330" s="7"/>
      <c r="O330" s="7"/>
      <c r="P330" s="7"/>
    </row>
    <row r="331" spans="1:16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7"/>
      <c r="N331" s="7"/>
      <c r="O331" s="7"/>
      <c r="P331" s="7"/>
    </row>
    <row r="332" spans="1:16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7"/>
      <c r="N332" s="7"/>
      <c r="O332" s="7"/>
      <c r="P332" s="7"/>
    </row>
    <row r="333" spans="1:16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7"/>
      <c r="N333" s="7"/>
      <c r="O333" s="7"/>
      <c r="P333" s="7"/>
    </row>
    <row r="334" spans="1:16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7"/>
      <c r="N334" s="7"/>
      <c r="O334" s="7"/>
      <c r="P334" s="7"/>
    </row>
    <row r="335" spans="1:16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7"/>
      <c r="N335" s="7"/>
      <c r="O335" s="7"/>
      <c r="P335" s="7"/>
    </row>
    <row r="336" spans="1:16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7"/>
      <c r="N336" s="7"/>
      <c r="O336" s="7"/>
      <c r="P336" s="7"/>
    </row>
    <row r="337" spans="1:16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7"/>
      <c r="N337" s="7"/>
      <c r="O337" s="7"/>
      <c r="P337" s="7"/>
    </row>
    <row r="338" spans="1:16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7"/>
      <c r="N338" s="7"/>
      <c r="O338" s="7"/>
      <c r="P338" s="7"/>
    </row>
    <row r="339" spans="1:16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7"/>
      <c r="N339" s="7"/>
      <c r="O339" s="7"/>
      <c r="P339" s="7"/>
    </row>
    <row r="340" spans="1:16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7"/>
      <c r="N340" s="7"/>
      <c r="O340" s="7"/>
      <c r="P340" s="7"/>
    </row>
    <row r="341" spans="1:16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7"/>
      <c r="N341" s="7"/>
      <c r="O341" s="7"/>
      <c r="P341" s="7"/>
    </row>
    <row r="342" spans="1:16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7"/>
      <c r="N342" s="7"/>
      <c r="O342" s="7"/>
      <c r="P342" s="7"/>
    </row>
    <row r="343" spans="1:16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7"/>
      <c r="N343" s="7"/>
      <c r="O343" s="7"/>
      <c r="P343" s="7"/>
    </row>
    <row r="344" spans="1:16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7"/>
      <c r="N344" s="7"/>
      <c r="O344" s="7"/>
      <c r="P344" s="7"/>
    </row>
    <row r="345" spans="1:16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7"/>
      <c r="N345" s="7"/>
      <c r="O345" s="7"/>
      <c r="P345" s="7"/>
    </row>
    <row r="346" spans="1:16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7"/>
      <c r="N346" s="7"/>
      <c r="O346" s="7"/>
      <c r="P346" s="7"/>
    </row>
    <row r="347" spans="1:16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7"/>
      <c r="N347" s="7"/>
      <c r="O347" s="7"/>
      <c r="P347" s="7"/>
    </row>
    <row r="348" spans="1:16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7"/>
      <c r="N348" s="7"/>
      <c r="O348" s="7"/>
      <c r="P348" s="7"/>
    </row>
    <row r="349" spans="1:16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7"/>
      <c r="N349" s="7"/>
      <c r="O349" s="7"/>
      <c r="P349" s="7"/>
    </row>
    <row r="350" spans="1:16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7"/>
      <c r="N350" s="7"/>
      <c r="O350" s="7"/>
      <c r="P350" s="7"/>
    </row>
    <row r="351" spans="1:16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7"/>
      <c r="N351" s="7"/>
      <c r="O351" s="7"/>
      <c r="P351" s="7"/>
    </row>
    <row r="352" spans="1:16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7"/>
      <c r="N352" s="7"/>
      <c r="O352" s="7"/>
      <c r="P352" s="7"/>
    </row>
    <row r="353" spans="1:16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7"/>
      <c r="N353" s="7"/>
      <c r="O353" s="7"/>
      <c r="P353" s="7"/>
    </row>
    <row r="354" spans="1:16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7"/>
      <c r="N354" s="7"/>
      <c r="O354" s="7"/>
      <c r="P354" s="7"/>
    </row>
    <row r="355" spans="1:16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7"/>
      <c r="N355" s="7"/>
      <c r="O355" s="7"/>
      <c r="P355" s="7"/>
    </row>
    <row r="356" spans="1:16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7"/>
      <c r="N356" s="7"/>
      <c r="O356" s="7"/>
      <c r="P356" s="7"/>
    </row>
    <row r="357" spans="1:16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7"/>
      <c r="N357" s="7"/>
      <c r="O357" s="7"/>
      <c r="P357" s="7"/>
    </row>
    <row r="358" spans="1:16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7"/>
      <c r="N358" s="7"/>
      <c r="O358" s="7"/>
      <c r="P358" s="7"/>
    </row>
    <row r="359" spans="1:16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7"/>
      <c r="N359" s="7"/>
      <c r="O359" s="7"/>
      <c r="P359" s="7"/>
    </row>
    <row r="360" spans="1:16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7"/>
      <c r="N360" s="7"/>
      <c r="O360" s="7"/>
      <c r="P360" s="7"/>
    </row>
    <row r="361" spans="1:16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7"/>
      <c r="N361" s="7"/>
      <c r="O361" s="7"/>
      <c r="P361" s="7"/>
    </row>
    <row r="362" spans="1:16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7"/>
      <c r="N362" s="7"/>
      <c r="O362" s="7"/>
      <c r="P362" s="7"/>
    </row>
    <row r="363" spans="1:16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7"/>
      <c r="N363" s="7"/>
      <c r="O363" s="7"/>
      <c r="P363" s="7"/>
    </row>
    <row r="364" spans="1:16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7"/>
      <c r="N364" s="7"/>
      <c r="O364" s="7"/>
      <c r="P364" s="7"/>
    </row>
    <row r="365" spans="1:16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7"/>
      <c r="N365" s="7"/>
      <c r="O365" s="7"/>
      <c r="P365" s="7"/>
    </row>
    <row r="366" spans="1:16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7"/>
      <c r="N366" s="7"/>
      <c r="O366" s="7"/>
      <c r="P366" s="7"/>
    </row>
    <row r="367" spans="1:16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7"/>
      <c r="N367" s="7"/>
      <c r="O367" s="7"/>
      <c r="P367" s="7"/>
    </row>
    <row r="368" spans="1:16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7"/>
      <c r="N368" s="7"/>
      <c r="O368" s="7"/>
      <c r="P368" s="7"/>
    </row>
    <row r="369" spans="1:16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7"/>
      <c r="N369" s="7"/>
      <c r="O369" s="7"/>
      <c r="P369" s="7"/>
    </row>
    <row r="370" spans="1:16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7"/>
      <c r="N370" s="7"/>
      <c r="O370" s="7"/>
      <c r="P370" s="7"/>
    </row>
    <row r="371" spans="1:16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7"/>
      <c r="N371" s="7"/>
      <c r="O371" s="7"/>
      <c r="P371" s="7"/>
    </row>
    <row r="372" spans="1:16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7"/>
      <c r="N372" s="7"/>
      <c r="O372" s="7"/>
      <c r="P372" s="7"/>
    </row>
    <row r="373" spans="1:16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7"/>
      <c r="N373" s="7"/>
      <c r="O373" s="7"/>
      <c r="P373" s="7"/>
    </row>
    <row r="374" spans="1:16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7"/>
      <c r="N374" s="7"/>
      <c r="O374" s="7"/>
      <c r="P374" s="7"/>
    </row>
    <row r="375" spans="1:16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7"/>
      <c r="N375" s="7"/>
      <c r="O375" s="7"/>
      <c r="P375" s="7"/>
    </row>
    <row r="376" spans="1:16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7"/>
      <c r="N376" s="7"/>
      <c r="O376" s="7"/>
      <c r="P376" s="7"/>
    </row>
    <row r="377" spans="1:16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7"/>
      <c r="N377" s="7"/>
      <c r="O377" s="7"/>
      <c r="P377" s="7"/>
    </row>
    <row r="378" spans="1:16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7"/>
      <c r="N378" s="7"/>
      <c r="O378" s="7"/>
      <c r="P378" s="7"/>
    </row>
    <row r="379" spans="1:16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7"/>
      <c r="N379" s="7"/>
      <c r="O379" s="7"/>
      <c r="P379" s="7"/>
    </row>
    <row r="380" spans="1:16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7"/>
      <c r="N380" s="7"/>
      <c r="O380" s="7"/>
      <c r="P380" s="7"/>
    </row>
    <row r="381" spans="1:16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7"/>
      <c r="N381" s="7"/>
      <c r="O381" s="7"/>
      <c r="P381" s="7"/>
    </row>
    <row r="382" spans="1:16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7"/>
      <c r="N382" s="7"/>
      <c r="O382" s="7"/>
      <c r="P382" s="7"/>
    </row>
    <row r="383" spans="1:16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7"/>
      <c r="N383" s="7"/>
      <c r="O383" s="7"/>
      <c r="P383" s="7"/>
    </row>
    <row r="384" spans="1:16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7"/>
      <c r="N384" s="7"/>
      <c r="O384" s="7"/>
      <c r="P384" s="7"/>
    </row>
    <row r="385" spans="1:16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7"/>
      <c r="N385" s="7"/>
      <c r="O385" s="7"/>
      <c r="P385" s="7"/>
    </row>
    <row r="386" spans="1:16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7"/>
      <c r="N386" s="7"/>
      <c r="O386" s="7"/>
      <c r="P386" s="7"/>
    </row>
    <row r="387" spans="1:16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7"/>
      <c r="N387" s="7"/>
      <c r="O387" s="7"/>
      <c r="P387" s="7"/>
    </row>
    <row r="388" spans="1:16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7"/>
      <c r="N388" s="7"/>
      <c r="O388" s="7"/>
      <c r="P388" s="7"/>
    </row>
    <row r="389" spans="1:16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7"/>
      <c r="N389" s="7"/>
      <c r="O389" s="7"/>
      <c r="P389" s="7"/>
    </row>
    <row r="390" spans="1:16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7"/>
      <c r="N390" s="7"/>
      <c r="O390" s="7"/>
      <c r="P390" s="7"/>
    </row>
    <row r="391" spans="1:16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7"/>
      <c r="N391" s="7"/>
      <c r="O391" s="7"/>
      <c r="P391" s="7"/>
    </row>
    <row r="392" spans="1:16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7"/>
      <c r="N392" s="7"/>
      <c r="O392" s="7"/>
      <c r="P392" s="7"/>
    </row>
    <row r="393" spans="1:16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7"/>
      <c r="N393" s="7"/>
      <c r="O393" s="7"/>
      <c r="P393" s="7"/>
    </row>
    <row r="394" spans="1:16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7"/>
      <c r="N394" s="7"/>
      <c r="O394" s="7"/>
      <c r="P394" s="7"/>
    </row>
    <row r="395" spans="1:16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7"/>
      <c r="N395" s="7"/>
      <c r="O395" s="7"/>
      <c r="P395" s="7"/>
    </row>
    <row r="396" spans="1:16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7"/>
      <c r="N396" s="7"/>
      <c r="O396" s="7"/>
      <c r="P396" s="7"/>
    </row>
    <row r="397" spans="1:16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7"/>
      <c r="N397" s="7"/>
      <c r="O397" s="7"/>
      <c r="P397" s="7"/>
    </row>
    <row r="398" spans="1:16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7"/>
      <c r="N398" s="7"/>
      <c r="O398" s="7"/>
      <c r="P398" s="7"/>
    </row>
    <row r="399" spans="1:16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7"/>
      <c r="N399" s="7"/>
      <c r="O399" s="7"/>
      <c r="P399" s="7"/>
    </row>
    <row r="400" spans="1:16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7"/>
      <c r="N400" s="7"/>
      <c r="O400" s="7"/>
      <c r="P400" s="7"/>
    </row>
    <row r="401" spans="1:16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7"/>
      <c r="N401" s="7"/>
      <c r="O401" s="7"/>
      <c r="P401" s="7"/>
    </row>
    <row r="402" spans="1:16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7"/>
      <c r="N402" s="7"/>
      <c r="O402" s="7"/>
      <c r="P402" s="7"/>
    </row>
    <row r="403" spans="1:16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7"/>
      <c r="N403" s="7"/>
      <c r="O403" s="7"/>
      <c r="P403" s="7"/>
    </row>
    <row r="404" spans="1:16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7"/>
      <c r="N404" s="7"/>
      <c r="O404" s="7"/>
      <c r="P404" s="7"/>
    </row>
    <row r="405" spans="1:16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7"/>
      <c r="N405" s="7"/>
      <c r="O405" s="7"/>
      <c r="P405" s="7"/>
    </row>
    <row r="406" spans="1:16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7"/>
      <c r="N406" s="7"/>
      <c r="O406" s="7"/>
      <c r="P406" s="7"/>
    </row>
    <row r="407" spans="1:16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7"/>
      <c r="N407" s="7"/>
      <c r="O407" s="7"/>
      <c r="P407" s="7"/>
    </row>
    <row r="408" spans="1:16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7"/>
      <c r="N408" s="7"/>
      <c r="O408" s="7"/>
      <c r="P408" s="7"/>
    </row>
    <row r="409" spans="1:16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7"/>
      <c r="N409" s="7"/>
      <c r="O409" s="7"/>
      <c r="P409" s="7"/>
    </row>
    <row r="410" spans="1:16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7"/>
      <c r="N410" s="7"/>
      <c r="O410" s="7"/>
      <c r="P410" s="7"/>
    </row>
    <row r="411" spans="1:16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7"/>
      <c r="N411" s="7"/>
      <c r="O411" s="7"/>
      <c r="P411" s="7"/>
    </row>
    <row r="412" spans="1:16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7"/>
      <c r="N412" s="7"/>
      <c r="O412" s="7"/>
      <c r="P412" s="7"/>
    </row>
    <row r="413" spans="1:16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7"/>
      <c r="N413" s="7"/>
      <c r="O413" s="7"/>
      <c r="P413" s="7"/>
    </row>
    <row r="414" spans="1:16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7"/>
      <c r="N414" s="7"/>
      <c r="O414" s="7"/>
      <c r="P414" s="7"/>
    </row>
    <row r="415" spans="1:16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7"/>
      <c r="N415" s="7"/>
      <c r="O415" s="7"/>
      <c r="P415" s="7"/>
    </row>
    <row r="416" spans="1:16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7"/>
      <c r="N416" s="7"/>
      <c r="O416" s="7"/>
      <c r="P416" s="7"/>
    </row>
    <row r="417" spans="1:16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7"/>
      <c r="N417" s="7"/>
      <c r="O417" s="7"/>
      <c r="P417" s="7"/>
    </row>
    <row r="418" spans="1:16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7"/>
      <c r="N418" s="7"/>
      <c r="O418" s="7"/>
      <c r="P418" s="7"/>
    </row>
    <row r="419" spans="1:16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7"/>
      <c r="N419" s="7"/>
      <c r="O419" s="7"/>
      <c r="P419" s="7"/>
    </row>
    <row r="420" spans="1:16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7"/>
      <c r="N420" s="7"/>
      <c r="O420" s="7"/>
      <c r="P420" s="7"/>
    </row>
    <row r="421" spans="1:16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7"/>
      <c r="N421" s="7"/>
      <c r="O421" s="7"/>
      <c r="P421" s="7"/>
    </row>
    <row r="422" spans="1:16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7"/>
      <c r="N422" s="7"/>
      <c r="O422" s="7"/>
      <c r="P422" s="7"/>
    </row>
    <row r="423" spans="1:16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7"/>
      <c r="N423" s="7"/>
      <c r="O423" s="7"/>
      <c r="P423" s="7"/>
    </row>
    <row r="424" spans="1:16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7"/>
      <c r="N424" s="7"/>
      <c r="O424" s="7"/>
      <c r="P424" s="7"/>
    </row>
    <row r="425" spans="1:16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7"/>
      <c r="N425" s="7"/>
      <c r="O425" s="7"/>
      <c r="P425" s="7"/>
    </row>
    <row r="426" spans="1:16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7"/>
      <c r="N426" s="7"/>
      <c r="O426" s="7"/>
      <c r="P426" s="7"/>
    </row>
    <row r="427" spans="1:16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7"/>
      <c r="N427" s="7"/>
      <c r="O427" s="7"/>
      <c r="P427" s="7"/>
    </row>
    <row r="428" spans="1:16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7"/>
      <c r="N428" s="7"/>
      <c r="O428" s="7"/>
      <c r="P428" s="7"/>
    </row>
    <row r="429" spans="1:16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7"/>
      <c r="N429" s="7"/>
      <c r="O429" s="7"/>
      <c r="P429" s="7"/>
    </row>
    <row r="430" spans="1:16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7"/>
      <c r="N430" s="7"/>
      <c r="O430" s="7"/>
      <c r="P430" s="7"/>
    </row>
    <row r="431" spans="1:16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7"/>
      <c r="N431" s="7"/>
      <c r="O431" s="7"/>
      <c r="P431" s="7"/>
    </row>
    <row r="432" spans="1:16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7"/>
      <c r="N432" s="7"/>
      <c r="O432" s="7"/>
      <c r="P432" s="7"/>
    </row>
    <row r="433" spans="1:16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7"/>
      <c r="N433" s="7"/>
      <c r="O433" s="7"/>
      <c r="P433" s="7"/>
    </row>
    <row r="434" spans="1:16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7"/>
      <c r="N434" s="7"/>
      <c r="O434" s="7"/>
      <c r="P434" s="7"/>
    </row>
    <row r="435" spans="1:16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7"/>
      <c r="N435" s="7"/>
      <c r="O435" s="7"/>
      <c r="P435" s="7"/>
    </row>
    <row r="436" spans="1:16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7"/>
      <c r="N436" s="7"/>
      <c r="O436" s="7"/>
      <c r="P436" s="7"/>
    </row>
    <row r="437" spans="1:16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7"/>
      <c r="N437" s="7"/>
      <c r="O437" s="7"/>
      <c r="P437" s="7"/>
    </row>
    <row r="438" spans="1:16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7"/>
      <c r="N438" s="7"/>
      <c r="O438" s="7"/>
      <c r="P438" s="7"/>
    </row>
    <row r="439" spans="1:16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7"/>
      <c r="N439" s="7"/>
      <c r="O439" s="7"/>
      <c r="P439" s="7"/>
    </row>
    <row r="440" spans="1:16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7"/>
      <c r="N440" s="7"/>
      <c r="O440" s="7"/>
      <c r="P440" s="7"/>
    </row>
    <row r="441" spans="1:16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7"/>
      <c r="N441" s="7"/>
      <c r="O441" s="7"/>
      <c r="P441" s="7"/>
    </row>
    <row r="442" spans="1:16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7"/>
      <c r="N442" s="7"/>
      <c r="O442" s="7"/>
      <c r="P442" s="7"/>
    </row>
    <row r="443" spans="1:16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7"/>
      <c r="N443" s="7"/>
      <c r="O443" s="7"/>
      <c r="P443" s="7"/>
    </row>
    <row r="444" spans="1:16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7"/>
      <c r="N444" s="7"/>
      <c r="O444" s="7"/>
      <c r="P444" s="7"/>
    </row>
    <row r="445" spans="1:16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7"/>
      <c r="N445" s="7"/>
      <c r="O445" s="7"/>
      <c r="P445" s="7"/>
    </row>
    <row r="446" spans="1:16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7"/>
      <c r="N446" s="7"/>
      <c r="O446" s="7"/>
      <c r="P446" s="7"/>
    </row>
    <row r="447" spans="1:16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7"/>
      <c r="N447" s="7"/>
      <c r="O447" s="7"/>
      <c r="P447" s="7"/>
    </row>
    <row r="448" spans="1:16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7"/>
      <c r="N448" s="7"/>
      <c r="O448" s="7"/>
      <c r="P448" s="7"/>
    </row>
    <row r="449" spans="1:16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7"/>
      <c r="N449" s="7"/>
      <c r="O449" s="7"/>
      <c r="P449" s="7"/>
    </row>
    <row r="450" spans="1:16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7"/>
      <c r="N450" s="7"/>
      <c r="O450" s="7"/>
      <c r="P450" s="7"/>
    </row>
    <row r="451" spans="1:16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7"/>
      <c r="N451" s="7"/>
      <c r="O451" s="7"/>
      <c r="P451" s="7"/>
    </row>
    <row r="452" spans="1:16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7"/>
      <c r="N452" s="7"/>
      <c r="O452" s="7"/>
      <c r="P452" s="7"/>
    </row>
    <row r="453" spans="1:16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7"/>
      <c r="N453" s="7"/>
      <c r="O453" s="7"/>
      <c r="P453" s="7"/>
    </row>
    <row r="454" spans="1:16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7"/>
      <c r="N454" s="7"/>
      <c r="O454" s="7"/>
      <c r="P454" s="7"/>
    </row>
    <row r="455" spans="1:16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7"/>
      <c r="N455" s="7"/>
      <c r="O455" s="7"/>
      <c r="P455" s="7"/>
    </row>
    <row r="456" spans="1:16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7"/>
      <c r="N456" s="7"/>
      <c r="O456" s="7"/>
      <c r="P456" s="7"/>
    </row>
    <row r="457" spans="1:16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7"/>
      <c r="N457" s="7"/>
      <c r="O457" s="7"/>
      <c r="P457" s="7"/>
    </row>
    <row r="458" spans="1:16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7"/>
      <c r="N458" s="7"/>
      <c r="O458" s="7"/>
      <c r="P458" s="7"/>
    </row>
    <row r="459" spans="1:16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7"/>
      <c r="N459" s="7"/>
      <c r="O459" s="7"/>
      <c r="P459" s="7"/>
    </row>
    <row r="460" spans="1:16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7"/>
      <c r="N460" s="7"/>
      <c r="O460" s="7"/>
      <c r="P460" s="7"/>
    </row>
    <row r="461" spans="1:16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7"/>
      <c r="N461" s="7"/>
      <c r="O461" s="7"/>
      <c r="P461" s="7"/>
    </row>
    <row r="462" spans="1:16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7"/>
      <c r="N462" s="7"/>
      <c r="O462" s="7"/>
      <c r="P462" s="7"/>
    </row>
    <row r="463" spans="1:16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7"/>
      <c r="N463" s="7"/>
      <c r="O463" s="7"/>
      <c r="P463" s="7"/>
    </row>
    <row r="464" spans="1:16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7"/>
      <c r="N464" s="7"/>
      <c r="O464" s="7"/>
      <c r="P464" s="7"/>
    </row>
    <row r="465" spans="1:16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7"/>
      <c r="N465" s="7"/>
      <c r="O465" s="7"/>
      <c r="P465" s="7"/>
    </row>
    <row r="466" spans="1:16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7"/>
      <c r="N466" s="7"/>
      <c r="O466" s="7"/>
      <c r="P466" s="7"/>
    </row>
    <row r="467" spans="1:16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7"/>
      <c r="N467" s="7"/>
      <c r="O467" s="7"/>
      <c r="P467" s="7"/>
    </row>
    <row r="468" spans="1:16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7"/>
      <c r="N468" s="7"/>
      <c r="O468" s="7"/>
      <c r="P468" s="7"/>
    </row>
    <row r="469" spans="1:16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7"/>
      <c r="N469" s="7"/>
      <c r="O469" s="7"/>
      <c r="P469" s="7"/>
    </row>
    <row r="470" spans="1:16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7"/>
      <c r="N470" s="7"/>
      <c r="O470" s="7"/>
      <c r="P470" s="7"/>
    </row>
    <row r="471" spans="1:16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7"/>
      <c r="N471" s="7"/>
      <c r="O471" s="7"/>
      <c r="P471" s="7"/>
    </row>
    <row r="472" spans="1:16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7"/>
      <c r="N472" s="7"/>
      <c r="O472" s="7"/>
      <c r="P472" s="7"/>
    </row>
    <row r="473" spans="1:16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7"/>
      <c r="N473" s="7"/>
      <c r="O473" s="7"/>
      <c r="P473" s="7"/>
    </row>
    <row r="474" spans="1:16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7"/>
      <c r="N474" s="7"/>
      <c r="O474" s="7"/>
      <c r="P474" s="7"/>
    </row>
    <row r="475" spans="1:16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7"/>
      <c r="N475" s="7"/>
      <c r="O475" s="7"/>
      <c r="P475" s="7"/>
    </row>
    <row r="476" spans="1:16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7"/>
      <c r="N476" s="7"/>
      <c r="O476" s="7"/>
      <c r="P476" s="7"/>
    </row>
    <row r="477" spans="1:16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7"/>
      <c r="N477" s="7"/>
      <c r="O477" s="7"/>
      <c r="P477" s="7"/>
    </row>
    <row r="478" spans="1:16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7"/>
      <c r="N478" s="7"/>
      <c r="O478" s="7"/>
      <c r="P478" s="7"/>
    </row>
    <row r="479" spans="1:16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7"/>
      <c r="N479" s="7"/>
      <c r="O479" s="7"/>
      <c r="P479" s="7"/>
    </row>
    <row r="480" spans="1:16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7"/>
      <c r="N480" s="7"/>
      <c r="O480" s="7"/>
      <c r="P480" s="7"/>
    </row>
    <row r="481" spans="1:16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7"/>
      <c r="N481" s="7"/>
      <c r="O481" s="7"/>
      <c r="P481" s="7"/>
    </row>
    <row r="482" spans="1:16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7"/>
      <c r="N482" s="7"/>
      <c r="O482" s="7"/>
      <c r="P482" s="7"/>
    </row>
    <row r="483" spans="1:16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7"/>
      <c r="N483" s="7"/>
      <c r="O483" s="7"/>
      <c r="P483" s="7"/>
    </row>
    <row r="484" spans="1:16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7"/>
      <c r="N484" s="7"/>
      <c r="O484" s="7"/>
      <c r="P484" s="7"/>
    </row>
    <row r="485" spans="1:16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7"/>
      <c r="N485" s="7"/>
      <c r="O485" s="7"/>
      <c r="P485" s="7"/>
    </row>
    <row r="486" spans="1:16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7"/>
      <c r="N486" s="7"/>
      <c r="O486" s="7"/>
      <c r="P486" s="7"/>
    </row>
    <row r="487" spans="1:16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7"/>
      <c r="N487" s="7"/>
      <c r="O487" s="7"/>
      <c r="P487" s="7"/>
    </row>
    <row r="488" spans="1:16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7"/>
      <c r="N488" s="7"/>
      <c r="O488" s="7"/>
      <c r="P488" s="7"/>
    </row>
    <row r="489" spans="1:16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7"/>
      <c r="N489" s="7"/>
      <c r="O489" s="7"/>
      <c r="P489" s="7"/>
    </row>
    <row r="490" spans="1:16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7"/>
      <c r="N490" s="7"/>
      <c r="O490" s="7"/>
      <c r="P490" s="7"/>
    </row>
    <row r="491" spans="1:16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7"/>
      <c r="N491" s="7"/>
      <c r="O491" s="7"/>
      <c r="P491" s="7"/>
    </row>
    <row r="492" spans="1:16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7"/>
      <c r="N492" s="7"/>
      <c r="O492" s="7"/>
      <c r="P492" s="7"/>
    </row>
    <row r="493" spans="1:16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7"/>
      <c r="N493" s="7"/>
      <c r="O493" s="7"/>
      <c r="P493" s="7"/>
    </row>
    <row r="494" spans="1:16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7"/>
      <c r="N494" s="7"/>
      <c r="O494" s="7"/>
      <c r="P494" s="7"/>
    </row>
    <row r="495" spans="1:16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7"/>
      <c r="N495" s="7"/>
      <c r="O495" s="7"/>
      <c r="P495" s="7"/>
    </row>
    <row r="496" spans="1:16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7"/>
      <c r="N496" s="7"/>
      <c r="O496" s="7"/>
      <c r="P496" s="7"/>
    </row>
    <row r="497" spans="1:16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7"/>
      <c r="N497" s="7"/>
      <c r="O497" s="7"/>
      <c r="P497" s="7"/>
    </row>
    <row r="498" spans="1:16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7"/>
      <c r="N498" s="7"/>
      <c r="O498" s="7"/>
      <c r="P498" s="7"/>
    </row>
    <row r="499" spans="1:16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7"/>
      <c r="N499" s="7"/>
      <c r="O499" s="7"/>
      <c r="P499" s="7"/>
    </row>
    <row r="500" spans="1:16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7"/>
      <c r="N500" s="7"/>
      <c r="O500" s="7"/>
      <c r="P500" s="7"/>
    </row>
    <row r="501" spans="1:16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7"/>
      <c r="N501" s="7"/>
      <c r="O501" s="7"/>
      <c r="P501" s="7"/>
    </row>
    <row r="502" spans="1:16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7"/>
      <c r="N502" s="7"/>
      <c r="O502" s="7"/>
      <c r="P502" s="7"/>
    </row>
    <row r="503" spans="1:16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7"/>
      <c r="N503" s="7"/>
      <c r="O503" s="7"/>
      <c r="P503" s="7"/>
    </row>
    <row r="504" spans="1:16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7"/>
      <c r="N504" s="7"/>
      <c r="O504" s="7"/>
      <c r="P504" s="7"/>
    </row>
    <row r="505" spans="1:16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7"/>
      <c r="N505" s="7"/>
      <c r="O505" s="7"/>
      <c r="P505" s="7"/>
    </row>
    <row r="506" spans="1:16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7"/>
      <c r="N506" s="7"/>
      <c r="O506" s="7"/>
      <c r="P506" s="7"/>
    </row>
    <row r="507" spans="1:16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7"/>
      <c r="N507" s="7"/>
      <c r="O507" s="7"/>
      <c r="P507" s="7"/>
    </row>
    <row r="508" spans="1:16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7"/>
      <c r="N508" s="7"/>
      <c r="O508" s="7"/>
      <c r="P508" s="7"/>
    </row>
    <row r="509" spans="1:16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7"/>
      <c r="N509" s="7"/>
      <c r="O509" s="7"/>
      <c r="P509" s="7"/>
    </row>
    <row r="510" spans="1:16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7"/>
      <c r="N510" s="7"/>
      <c r="O510" s="7"/>
      <c r="P510" s="7"/>
    </row>
    <row r="511" spans="1:16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7"/>
      <c r="N511" s="7"/>
      <c r="O511" s="7"/>
      <c r="P511" s="7"/>
    </row>
    <row r="512" spans="1:16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7"/>
      <c r="N512" s="7"/>
      <c r="O512" s="7"/>
      <c r="P512" s="7"/>
    </row>
    <row r="513" spans="1:16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7"/>
      <c r="N513" s="7"/>
      <c r="O513" s="7"/>
      <c r="P513" s="7"/>
    </row>
    <row r="514" spans="1:16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7"/>
      <c r="N514" s="7"/>
      <c r="O514" s="7"/>
      <c r="P514" s="7"/>
    </row>
    <row r="515" spans="1:16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7"/>
      <c r="N515" s="7"/>
      <c r="O515" s="7"/>
      <c r="P515" s="7"/>
    </row>
    <row r="516" spans="1:16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7"/>
      <c r="N516" s="7"/>
      <c r="O516" s="7"/>
      <c r="P516" s="7"/>
    </row>
    <row r="517" spans="1:16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7"/>
      <c r="N517" s="7"/>
      <c r="O517" s="7"/>
      <c r="P517" s="7"/>
    </row>
    <row r="518" spans="1:16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7"/>
      <c r="N518" s="7"/>
      <c r="O518" s="7"/>
      <c r="P518" s="7"/>
    </row>
    <row r="519" spans="1:16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7"/>
      <c r="N519" s="7"/>
      <c r="O519" s="7"/>
      <c r="P519" s="7"/>
    </row>
    <row r="520" spans="1:16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7"/>
      <c r="N520" s="7"/>
      <c r="O520" s="7"/>
      <c r="P520" s="7"/>
    </row>
    <row r="521" spans="1:16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7"/>
      <c r="N521" s="7"/>
      <c r="O521" s="7"/>
      <c r="P521" s="7"/>
    </row>
    <row r="522" spans="1:16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7"/>
      <c r="N522" s="7"/>
      <c r="O522" s="7"/>
      <c r="P522" s="7"/>
    </row>
    <row r="523" spans="1:16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7"/>
      <c r="N523" s="7"/>
      <c r="O523" s="7"/>
      <c r="P523" s="7"/>
    </row>
    <row r="524" spans="1:16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7"/>
      <c r="N524" s="7"/>
      <c r="O524" s="7"/>
      <c r="P524" s="7"/>
    </row>
    <row r="525" spans="1:16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7"/>
      <c r="N525" s="7"/>
      <c r="O525" s="7"/>
      <c r="P525" s="7"/>
    </row>
    <row r="526" spans="1:16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7"/>
      <c r="N526" s="7"/>
      <c r="O526" s="7"/>
      <c r="P526" s="7"/>
    </row>
    <row r="527" spans="1:16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7"/>
      <c r="N527" s="7"/>
      <c r="O527" s="7"/>
      <c r="P527" s="7"/>
    </row>
    <row r="528" spans="1:16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7"/>
      <c r="N528" s="7"/>
      <c r="O528" s="7"/>
      <c r="P528" s="7"/>
    </row>
    <row r="529" spans="1:16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7"/>
      <c r="N529" s="7"/>
      <c r="O529" s="7"/>
      <c r="P529" s="7"/>
    </row>
    <row r="530" spans="1:16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7"/>
      <c r="N530" s="7"/>
      <c r="O530" s="7"/>
      <c r="P530" s="7"/>
    </row>
    <row r="531" spans="1:16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7"/>
      <c r="N531" s="7"/>
      <c r="O531" s="7"/>
      <c r="P531" s="7"/>
    </row>
    <row r="532" spans="1:16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7"/>
      <c r="N532" s="7"/>
      <c r="O532" s="7"/>
      <c r="P532" s="7"/>
    </row>
    <row r="533" spans="1:16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7"/>
      <c r="N533" s="7"/>
      <c r="O533" s="7"/>
      <c r="P533" s="7"/>
    </row>
    <row r="534" spans="1:16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7"/>
      <c r="N534" s="7"/>
      <c r="O534" s="7"/>
      <c r="P534" s="7"/>
    </row>
    <row r="535" spans="1:16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7"/>
      <c r="N535" s="7"/>
      <c r="O535" s="7"/>
      <c r="P535" s="7"/>
    </row>
    <row r="536" spans="1:16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7"/>
      <c r="N536" s="7"/>
      <c r="O536" s="7"/>
      <c r="P536" s="7"/>
    </row>
    <row r="537" spans="1:16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7"/>
      <c r="N537" s="7"/>
      <c r="O537" s="7"/>
      <c r="P537" s="7"/>
    </row>
    <row r="538" spans="1:16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7"/>
      <c r="N538" s="7"/>
      <c r="O538" s="7"/>
      <c r="P538" s="7"/>
    </row>
    <row r="539" spans="1:16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7"/>
      <c r="N539" s="7"/>
      <c r="O539" s="7"/>
      <c r="P539" s="7"/>
    </row>
    <row r="540" spans="1:16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7"/>
      <c r="N540" s="7"/>
      <c r="O540" s="7"/>
      <c r="P540" s="7"/>
    </row>
    <row r="541" spans="1:16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7"/>
      <c r="N541" s="7"/>
      <c r="O541" s="7"/>
      <c r="P541" s="7"/>
    </row>
    <row r="542" spans="1:16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7"/>
      <c r="N542" s="7"/>
      <c r="O542" s="7"/>
      <c r="P542" s="7"/>
    </row>
    <row r="543" spans="1:16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7"/>
      <c r="N543" s="7"/>
      <c r="O543" s="7"/>
      <c r="P543" s="7"/>
    </row>
    <row r="544" spans="1:16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7"/>
      <c r="N544" s="7"/>
      <c r="O544" s="7"/>
      <c r="P544" s="7"/>
    </row>
    <row r="545" spans="1:16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7"/>
      <c r="N545" s="7"/>
      <c r="O545" s="7"/>
      <c r="P545" s="7"/>
    </row>
    <row r="546" spans="1:16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7"/>
      <c r="N546" s="7"/>
      <c r="O546" s="7"/>
      <c r="P546" s="7"/>
    </row>
    <row r="547" spans="1:16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7"/>
      <c r="N547" s="7"/>
      <c r="O547" s="7"/>
      <c r="P547" s="7"/>
    </row>
    <row r="548" spans="1:16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7"/>
      <c r="N548" s="7"/>
      <c r="O548" s="7"/>
      <c r="P548" s="7"/>
    </row>
    <row r="549" spans="1:16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7"/>
      <c r="N549" s="7"/>
      <c r="O549" s="7"/>
      <c r="P549" s="7"/>
    </row>
    <row r="550" spans="1:16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7"/>
      <c r="N550" s="7"/>
      <c r="O550" s="7"/>
      <c r="P550" s="7"/>
    </row>
    <row r="551" spans="1:16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7"/>
      <c r="N551" s="7"/>
      <c r="O551" s="7"/>
      <c r="P551" s="7"/>
    </row>
    <row r="552" spans="1:16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7"/>
      <c r="N552" s="7"/>
      <c r="O552" s="7"/>
      <c r="P552" s="7"/>
    </row>
    <row r="553" spans="1:16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7"/>
      <c r="N553" s="7"/>
      <c r="O553" s="7"/>
      <c r="P553" s="7"/>
    </row>
    <row r="554" spans="1:16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7"/>
      <c r="N554" s="7"/>
      <c r="O554" s="7"/>
      <c r="P554" s="7"/>
    </row>
    <row r="555" spans="1:16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7"/>
      <c r="N555" s="7"/>
      <c r="O555" s="7"/>
      <c r="P555" s="7"/>
    </row>
    <row r="556" spans="1:16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7"/>
      <c r="N556" s="7"/>
      <c r="O556" s="7"/>
      <c r="P556" s="7"/>
    </row>
    <row r="557" spans="1:16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7"/>
      <c r="N557" s="7"/>
      <c r="O557" s="7"/>
      <c r="P557" s="7"/>
    </row>
    <row r="558" spans="1:16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7"/>
      <c r="N558" s="7"/>
      <c r="O558" s="7"/>
      <c r="P558" s="7"/>
    </row>
    <row r="559" spans="1:16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7"/>
      <c r="N559" s="7"/>
      <c r="O559" s="7"/>
      <c r="P559" s="7"/>
    </row>
    <row r="560" spans="1:16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7"/>
      <c r="N560" s="7"/>
      <c r="O560" s="7"/>
      <c r="P560" s="7"/>
    </row>
    <row r="561" spans="1:16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7"/>
      <c r="N561" s="7"/>
      <c r="O561" s="7"/>
      <c r="P561" s="7"/>
    </row>
    <row r="562" spans="1:16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7"/>
      <c r="N562" s="7"/>
      <c r="O562" s="7"/>
      <c r="P562" s="7"/>
    </row>
    <row r="563" spans="1:16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7"/>
      <c r="N563" s="7"/>
      <c r="O563" s="7"/>
      <c r="P563" s="7"/>
    </row>
    <row r="564" spans="1:16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7"/>
      <c r="N564" s="7"/>
      <c r="O564" s="7"/>
      <c r="P564" s="7"/>
    </row>
    <row r="565" spans="1:16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7"/>
      <c r="N565" s="7"/>
      <c r="O565" s="7"/>
      <c r="P565" s="7"/>
    </row>
    <row r="566" spans="1:16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7"/>
      <c r="N566" s="7"/>
      <c r="O566" s="7"/>
      <c r="P566" s="7"/>
    </row>
    <row r="567" spans="1:16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7"/>
      <c r="N567" s="7"/>
      <c r="O567" s="7"/>
      <c r="P567" s="7"/>
    </row>
    <row r="568" spans="1:16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7"/>
      <c r="N568" s="7"/>
      <c r="O568" s="7"/>
      <c r="P568" s="7"/>
    </row>
    <row r="569" spans="1:16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7"/>
      <c r="N569" s="7"/>
      <c r="O569" s="7"/>
      <c r="P569" s="7"/>
    </row>
    <row r="570" spans="1:16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7"/>
      <c r="N570" s="7"/>
      <c r="O570" s="7"/>
      <c r="P570" s="7"/>
    </row>
    <row r="571" spans="1:16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7"/>
      <c r="N571" s="7"/>
      <c r="O571" s="7"/>
      <c r="P571" s="7"/>
    </row>
    <row r="572" spans="1:16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7"/>
      <c r="N572" s="7"/>
      <c r="O572" s="7"/>
      <c r="P572" s="7"/>
    </row>
    <row r="573" spans="1:16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7"/>
      <c r="N573" s="7"/>
      <c r="O573" s="7"/>
      <c r="P573" s="7"/>
    </row>
    <row r="574" spans="1:16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7"/>
      <c r="N574" s="7"/>
      <c r="O574" s="7"/>
      <c r="P574" s="7"/>
    </row>
    <row r="575" spans="1:16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7"/>
      <c r="N575" s="7"/>
      <c r="O575" s="7"/>
      <c r="P575" s="7"/>
    </row>
    <row r="576" spans="1:16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7"/>
      <c r="N576" s="7"/>
      <c r="O576" s="7"/>
      <c r="P576" s="7"/>
    </row>
    <row r="577" spans="1:16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7"/>
      <c r="N577" s="7"/>
      <c r="O577" s="7"/>
      <c r="P577" s="7"/>
    </row>
    <row r="578" spans="1:16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7"/>
      <c r="N578" s="7"/>
      <c r="O578" s="7"/>
      <c r="P578" s="7"/>
    </row>
    <row r="579" spans="1:16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7"/>
      <c r="N579" s="7"/>
      <c r="O579" s="7"/>
      <c r="P579" s="7"/>
    </row>
    <row r="580" spans="1:16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7"/>
      <c r="N580" s="7"/>
      <c r="O580" s="7"/>
      <c r="P580" s="7"/>
    </row>
    <row r="581" spans="1:16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7"/>
      <c r="N581" s="7"/>
      <c r="O581" s="7"/>
      <c r="P581" s="7"/>
    </row>
    <row r="582" spans="1:16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7"/>
      <c r="N582" s="7"/>
      <c r="O582" s="7"/>
      <c r="P582" s="7"/>
    </row>
    <row r="583" spans="1:16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7"/>
      <c r="N583" s="7"/>
      <c r="O583" s="7"/>
      <c r="P583" s="7"/>
    </row>
    <row r="584" spans="1:16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7"/>
      <c r="N584" s="7"/>
      <c r="O584" s="7"/>
      <c r="P584" s="7"/>
    </row>
    <row r="585" spans="1:16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7"/>
      <c r="N585" s="7"/>
      <c r="O585" s="7"/>
      <c r="P585" s="7"/>
    </row>
    <row r="586" spans="1:16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7"/>
      <c r="N586" s="7"/>
      <c r="O586" s="7"/>
      <c r="P586" s="7"/>
    </row>
    <row r="587" spans="1:16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7"/>
      <c r="N587" s="7"/>
      <c r="O587" s="7"/>
      <c r="P587" s="7"/>
    </row>
    <row r="588" spans="1:16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7"/>
      <c r="N588" s="7"/>
      <c r="O588" s="7"/>
      <c r="P588" s="7"/>
    </row>
    <row r="589" spans="1:16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7"/>
      <c r="N589" s="7"/>
      <c r="O589" s="7"/>
      <c r="P589" s="7"/>
    </row>
    <row r="590" spans="1:16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7"/>
      <c r="N590" s="7"/>
      <c r="O590" s="7"/>
      <c r="P590" s="7"/>
    </row>
    <row r="591" spans="1:16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7"/>
      <c r="N591" s="7"/>
      <c r="O591" s="7"/>
      <c r="P591" s="7"/>
    </row>
    <row r="592" spans="1:16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7"/>
      <c r="N592" s="7"/>
      <c r="O592" s="7"/>
      <c r="P592" s="7"/>
    </row>
    <row r="593" spans="1:16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7"/>
      <c r="N593" s="7"/>
      <c r="O593" s="7"/>
      <c r="P593" s="7"/>
    </row>
    <row r="594" spans="1:16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7"/>
      <c r="N594" s="7"/>
      <c r="O594" s="7"/>
      <c r="P594" s="7"/>
    </row>
    <row r="595" spans="1:16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7"/>
      <c r="N595" s="7"/>
      <c r="O595" s="7"/>
      <c r="P595" s="7"/>
    </row>
    <row r="596" spans="1:16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7"/>
      <c r="N596" s="7"/>
      <c r="O596" s="7"/>
      <c r="P596" s="7"/>
    </row>
    <row r="597" spans="1:16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7"/>
      <c r="N597" s="7"/>
      <c r="O597" s="7"/>
      <c r="P597" s="7"/>
    </row>
    <row r="598" spans="1:16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7"/>
      <c r="N598" s="7"/>
      <c r="O598" s="7"/>
      <c r="P598" s="7"/>
    </row>
    <row r="599" spans="1:16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7"/>
      <c r="N599" s="7"/>
      <c r="O599" s="7"/>
      <c r="P599" s="7"/>
    </row>
    <row r="600" spans="1:16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7"/>
      <c r="N600" s="7"/>
      <c r="O600" s="7"/>
      <c r="P600" s="7"/>
    </row>
    <row r="601" spans="1:16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7"/>
      <c r="N601" s="7"/>
      <c r="O601" s="7"/>
      <c r="P601" s="7"/>
    </row>
    <row r="602" spans="1:16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7"/>
      <c r="N602" s="7"/>
      <c r="O602" s="7"/>
      <c r="P602" s="7"/>
    </row>
    <row r="603" spans="1:16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7"/>
      <c r="N603" s="7"/>
      <c r="O603" s="7"/>
      <c r="P603" s="7"/>
    </row>
    <row r="604" spans="1:16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7"/>
      <c r="N604" s="7"/>
      <c r="O604" s="7"/>
      <c r="P604" s="7"/>
    </row>
    <row r="605" spans="1:16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7"/>
      <c r="N605" s="7"/>
      <c r="O605" s="7"/>
      <c r="P605" s="7"/>
    </row>
    <row r="606" spans="1:16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7"/>
      <c r="N606" s="7"/>
      <c r="O606" s="7"/>
      <c r="P606" s="7"/>
    </row>
    <row r="607" spans="1:16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7"/>
      <c r="N607" s="7"/>
      <c r="O607" s="7"/>
      <c r="P607" s="7"/>
    </row>
    <row r="608" spans="1:16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7"/>
      <c r="N608" s="7"/>
      <c r="O608" s="7"/>
      <c r="P608" s="7"/>
    </row>
    <row r="609" spans="1:16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7"/>
      <c r="N609" s="7"/>
      <c r="O609" s="7"/>
      <c r="P609" s="7"/>
    </row>
    <row r="610" spans="1:16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7"/>
      <c r="N610" s="7"/>
      <c r="O610" s="7"/>
      <c r="P610" s="7"/>
    </row>
    <row r="611" spans="1:16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7"/>
      <c r="N611" s="7"/>
      <c r="O611" s="7"/>
      <c r="P611" s="7"/>
    </row>
    <row r="612" spans="1:16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7"/>
      <c r="N612" s="7"/>
      <c r="O612" s="7"/>
      <c r="P612" s="7"/>
    </row>
    <row r="613" spans="1:16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7"/>
      <c r="N613" s="7"/>
      <c r="O613" s="7"/>
      <c r="P613" s="7"/>
    </row>
    <row r="614" spans="1:16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7"/>
      <c r="N614" s="7"/>
      <c r="O614" s="7"/>
      <c r="P614" s="7"/>
    </row>
    <row r="615" spans="1:16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7"/>
      <c r="N615" s="7"/>
      <c r="O615" s="7"/>
      <c r="P615" s="7"/>
    </row>
    <row r="616" spans="1:16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7"/>
      <c r="N616" s="7"/>
      <c r="O616" s="7"/>
      <c r="P616" s="7"/>
    </row>
    <row r="617" spans="1:16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7"/>
      <c r="N617" s="7"/>
      <c r="O617" s="7"/>
      <c r="P617" s="7"/>
    </row>
    <row r="618" spans="1:16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7"/>
      <c r="N618" s="7"/>
      <c r="O618" s="7"/>
      <c r="P618" s="7"/>
    </row>
    <row r="619" spans="1:16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7"/>
      <c r="N619" s="7"/>
      <c r="O619" s="7"/>
      <c r="P619" s="7"/>
    </row>
    <row r="620" spans="1:16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7"/>
      <c r="N620" s="7"/>
      <c r="O620" s="7"/>
      <c r="P620" s="7"/>
    </row>
    <row r="621" spans="1:16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7"/>
      <c r="N621" s="7"/>
      <c r="O621" s="7"/>
      <c r="P621" s="7"/>
    </row>
    <row r="622" spans="1:16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7"/>
      <c r="N622" s="7"/>
      <c r="O622" s="7"/>
      <c r="P622" s="7"/>
    </row>
    <row r="623" spans="1:16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7"/>
      <c r="N623" s="7"/>
      <c r="O623" s="7"/>
      <c r="P623" s="7"/>
    </row>
    <row r="624" spans="1:16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7"/>
      <c r="N624" s="7"/>
      <c r="O624" s="7"/>
      <c r="P624" s="7"/>
    </row>
    <row r="625" spans="1:16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7"/>
      <c r="N625" s="7"/>
      <c r="O625" s="7"/>
      <c r="P625" s="7"/>
    </row>
    <row r="626" spans="1:16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7"/>
      <c r="N626" s="7"/>
      <c r="O626" s="7"/>
      <c r="P626" s="7"/>
    </row>
    <row r="627" spans="1:16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7"/>
      <c r="N627" s="7"/>
      <c r="O627" s="7"/>
      <c r="P627" s="7"/>
    </row>
    <row r="628" spans="1:16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7"/>
      <c r="N628" s="7"/>
      <c r="O628" s="7"/>
      <c r="P628" s="7"/>
    </row>
    <row r="629" spans="1:16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7"/>
      <c r="N629" s="7"/>
      <c r="O629" s="7"/>
      <c r="P629" s="7"/>
    </row>
    <row r="630" spans="1:16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7"/>
      <c r="N630" s="7"/>
      <c r="O630" s="7"/>
      <c r="P630" s="7"/>
    </row>
    <row r="631" spans="1:16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7"/>
      <c r="N631" s="7"/>
      <c r="O631" s="7"/>
      <c r="P631" s="7"/>
    </row>
    <row r="632" spans="1:16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7"/>
      <c r="N632" s="7"/>
      <c r="O632" s="7"/>
      <c r="P632" s="7"/>
    </row>
    <row r="633" spans="1:16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7"/>
      <c r="N633" s="7"/>
      <c r="O633" s="7"/>
      <c r="P633" s="7"/>
    </row>
    <row r="634" spans="1:16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7"/>
      <c r="N634" s="7"/>
      <c r="O634" s="7"/>
      <c r="P634" s="7"/>
    </row>
    <row r="635" spans="1:16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7"/>
      <c r="N635" s="7"/>
      <c r="O635" s="7"/>
      <c r="P635" s="7"/>
    </row>
    <row r="636" spans="1:16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7"/>
      <c r="N636" s="7"/>
      <c r="O636" s="7"/>
      <c r="P636" s="7"/>
    </row>
    <row r="637" spans="1:16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7"/>
      <c r="N637" s="7"/>
      <c r="O637" s="7"/>
      <c r="P637" s="7"/>
    </row>
    <row r="638" spans="1:16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7"/>
      <c r="N638" s="7"/>
      <c r="O638" s="7"/>
      <c r="P638" s="7"/>
    </row>
    <row r="639" spans="1:16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7"/>
      <c r="N639" s="7"/>
      <c r="O639" s="7"/>
      <c r="P639" s="7"/>
    </row>
    <row r="640" spans="1:16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7"/>
      <c r="N640" s="7"/>
      <c r="O640" s="7"/>
      <c r="P640" s="7"/>
    </row>
    <row r="641" spans="1:16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7"/>
      <c r="N641" s="7"/>
      <c r="O641" s="7"/>
      <c r="P641" s="7"/>
    </row>
    <row r="642" spans="1:16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7"/>
      <c r="N642" s="7"/>
      <c r="O642" s="7"/>
      <c r="P642" s="7"/>
    </row>
    <row r="643" spans="1:16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7"/>
      <c r="N643" s="7"/>
      <c r="O643" s="7"/>
      <c r="P643" s="7"/>
    </row>
    <row r="644" spans="1:16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7"/>
      <c r="N644" s="7"/>
      <c r="O644" s="7"/>
      <c r="P644" s="7"/>
    </row>
    <row r="645" spans="1:16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7"/>
      <c r="N645" s="7"/>
      <c r="O645" s="7"/>
      <c r="P645" s="7"/>
    </row>
    <row r="646" spans="1:16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7"/>
      <c r="N646" s="7"/>
      <c r="O646" s="7"/>
      <c r="P646" s="7"/>
    </row>
    <row r="647" spans="1:16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7"/>
      <c r="N647" s="7"/>
      <c r="O647" s="7"/>
      <c r="P647" s="7"/>
    </row>
    <row r="648" spans="1:16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7"/>
      <c r="N648" s="7"/>
      <c r="O648" s="7"/>
      <c r="P648" s="7"/>
    </row>
    <row r="649" spans="1:16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7"/>
      <c r="N649" s="7"/>
      <c r="O649" s="7"/>
      <c r="P649" s="7"/>
    </row>
    <row r="650" spans="1:16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7"/>
      <c r="N650" s="7"/>
      <c r="O650" s="7"/>
      <c r="P650" s="7"/>
    </row>
    <row r="651" spans="1:16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7"/>
      <c r="N651" s="7"/>
      <c r="O651" s="7"/>
      <c r="P651" s="7"/>
    </row>
    <row r="652" spans="1:16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7"/>
      <c r="N652" s="7"/>
      <c r="O652" s="7"/>
      <c r="P652" s="7"/>
    </row>
    <row r="653" spans="1:16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7"/>
      <c r="N653" s="7"/>
      <c r="O653" s="7"/>
      <c r="P653" s="7"/>
    </row>
    <row r="654" spans="1:16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7"/>
      <c r="N654" s="7"/>
      <c r="O654" s="7"/>
      <c r="P654" s="7"/>
    </row>
    <row r="655" spans="1:16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7"/>
      <c r="N655" s="7"/>
      <c r="O655" s="7"/>
      <c r="P655" s="7"/>
    </row>
    <row r="656" spans="1:16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7"/>
      <c r="N656" s="7"/>
      <c r="O656" s="7"/>
      <c r="P656" s="7"/>
    </row>
    <row r="657" spans="1:16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7"/>
      <c r="N657" s="7"/>
      <c r="O657" s="7"/>
      <c r="P657" s="7"/>
    </row>
    <row r="658" spans="1:16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7"/>
      <c r="N658" s="7"/>
      <c r="O658" s="7"/>
      <c r="P658" s="7"/>
    </row>
    <row r="659" spans="1:16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7"/>
      <c r="N659" s="7"/>
      <c r="O659" s="7"/>
      <c r="P659" s="7"/>
    </row>
    <row r="660" spans="1:16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7"/>
      <c r="N660" s="7"/>
      <c r="O660" s="7"/>
      <c r="P660" s="7"/>
    </row>
    <row r="661" spans="1:16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7"/>
      <c r="N661" s="7"/>
      <c r="O661" s="7"/>
      <c r="P661" s="7"/>
    </row>
    <row r="662" spans="1:16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7"/>
      <c r="N662" s="7"/>
      <c r="O662" s="7"/>
      <c r="P662" s="7"/>
    </row>
    <row r="663" spans="1:16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7"/>
      <c r="N663" s="7"/>
      <c r="O663" s="7"/>
      <c r="P663" s="7"/>
    </row>
    <row r="664" spans="1:16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7"/>
      <c r="N664" s="7"/>
      <c r="O664" s="7"/>
      <c r="P664" s="7"/>
    </row>
    <row r="665" spans="1:16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7"/>
      <c r="N665" s="7"/>
      <c r="O665" s="7"/>
      <c r="P665" s="7"/>
    </row>
    <row r="666" spans="1:16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7"/>
      <c r="N666" s="7"/>
      <c r="O666" s="7"/>
      <c r="P666" s="7"/>
    </row>
    <row r="667" spans="1:16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7"/>
      <c r="N667" s="7"/>
      <c r="O667" s="7"/>
      <c r="P667" s="7"/>
    </row>
    <row r="668" spans="1:16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7"/>
      <c r="N668" s="7"/>
      <c r="O668" s="7"/>
      <c r="P668" s="7"/>
    </row>
    <row r="669" spans="1:16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7"/>
      <c r="N669" s="7"/>
      <c r="O669" s="7"/>
      <c r="P669" s="7"/>
    </row>
    <row r="670" spans="1:16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7"/>
      <c r="N670" s="7"/>
      <c r="O670" s="7"/>
      <c r="P670" s="7"/>
    </row>
    <row r="671" spans="1:16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7"/>
      <c r="N671" s="7"/>
      <c r="O671" s="7"/>
      <c r="P671" s="7"/>
    </row>
    <row r="672" spans="1:16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7"/>
      <c r="N672" s="7"/>
      <c r="O672" s="7"/>
      <c r="P672" s="7"/>
    </row>
    <row r="673" spans="1:16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7"/>
      <c r="N673" s="7"/>
      <c r="O673" s="7"/>
      <c r="P673" s="7"/>
    </row>
    <row r="674" spans="1:16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7"/>
      <c r="N674" s="7"/>
      <c r="O674" s="7"/>
      <c r="P674" s="7"/>
    </row>
    <row r="675" spans="1:16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7"/>
      <c r="N675" s="7"/>
      <c r="O675" s="7"/>
      <c r="P675" s="7"/>
    </row>
    <row r="676" spans="1:16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7"/>
      <c r="N676" s="7"/>
      <c r="O676" s="7"/>
      <c r="P676" s="7"/>
    </row>
    <row r="677" spans="1:16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7"/>
      <c r="N677" s="7"/>
      <c r="O677" s="7"/>
      <c r="P677" s="7"/>
    </row>
    <row r="678" spans="1:16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7"/>
      <c r="N678" s="7"/>
      <c r="O678" s="7"/>
      <c r="P678" s="7"/>
    </row>
    <row r="679" spans="1:16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7"/>
      <c r="N679" s="7"/>
      <c r="O679" s="7"/>
      <c r="P679" s="7"/>
    </row>
    <row r="680" spans="1:16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7"/>
      <c r="N680" s="7"/>
      <c r="O680" s="7"/>
      <c r="P680" s="7"/>
    </row>
    <row r="681" spans="1:16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7"/>
      <c r="N681" s="7"/>
      <c r="O681" s="7"/>
      <c r="P681" s="7"/>
    </row>
    <row r="682" spans="1:16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7"/>
      <c r="N682" s="7"/>
      <c r="O682" s="7"/>
      <c r="P682" s="7"/>
    </row>
    <row r="683" spans="1:16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7"/>
      <c r="N683" s="7"/>
      <c r="O683" s="7"/>
      <c r="P683" s="7"/>
    </row>
    <row r="684" spans="1:16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7"/>
      <c r="N684" s="7"/>
      <c r="O684" s="7"/>
      <c r="P684" s="7"/>
    </row>
    <row r="685" spans="1:16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7"/>
      <c r="N685" s="7"/>
      <c r="O685" s="7"/>
      <c r="P685" s="7"/>
    </row>
    <row r="686" spans="1:16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7"/>
      <c r="N686" s="7"/>
      <c r="O686" s="7"/>
      <c r="P686" s="7"/>
    </row>
    <row r="687" spans="1:16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7"/>
      <c r="N687" s="7"/>
      <c r="O687" s="7"/>
      <c r="P687" s="7"/>
    </row>
    <row r="688" spans="1:16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7"/>
      <c r="N688" s="7"/>
      <c r="O688" s="7"/>
      <c r="P688" s="7"/>
    </row>
    <row r="689" spans="1:16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7"/>
      <c r="N689" s="7"/>
      <c r="O689" s="7"/>
      <c r="P689" s="7"/>
    </row>
    <row r="690" spans="1:16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7"/>
      <c r="N690" s="7"/>
      <c r="O690" s="7"/>
      <c r="P690" s="7"/>
    </row>
    <row r="691" spans="1:16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7"/>
      <c r="N691" s="7"/>
      <c r="O691" s="7"/>
      <c r="P691" s="7"/>
    </row>
    <row r="692" spans="1:16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7"/>
      <c r="N692" s="7"/>
      <c r="O692" s="7"/>
      <c r="P692" s="7"/>
    </row>
    <row r="693" spans="1:16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7"/>
      <c r="N693" s="7"/>
      <c r="O693" s="7"/>
      <c r="P693" s="7"/>
    </row>
    <row r="694" spans="1:16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7"/>
      <c r="N694" s="7"/>
      <c r="O694" s="7"/>
      <c r="P694" s="7"/>
    </row>
    <row r="695" spans="1:16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7"/>
      <c r="N695" s="7"/>
      <c r="O695" s="7"/>
      <c r="P695" s="7"/>
    </row>
    <row r="696" spans="1:16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7"/>
      <c r="N696" s="7"/>
      <c r="O696" s="7"/>
      <c r="P696" s="7"/>
    </row>
    <row r="697" spans="1:16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7"/>
      <c r="N697" s="7"/>
      <c r="O697" s="7"/>
      <c r="P697" s="7"/>
    </row>
    <row r="698" spans="1:16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7"/>
      <c r="N698" s="7"/>
      <c r="O698" s="7"/>
      <c r="P698" s="7"/>
    </row>
    <row r="699" spans="1:16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7"/>
      <c r="N699" s="7"/>
      <c r="O699" s="7"/>
      <c r="P699" s="7"/>
    </row>
    <row r="700" spans="1:16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7"/>
      <c r="N700" s="7"/>
      <c r="O700" s="7"/>
      <c r="P700" s="7"/>
    </row>
    <row r="701" spans="1:16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7"/>
      <c r="N701" s="7"/>
      <c r="O701" s="7"/>
      <c r="P701" s="7"/>
    </row>
    <row r="702" spans="1:16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7"/>
      <c r="N702" s="7"/>
      <c r="O702" s="7"/>
      <c r="P702" s="7"/>
    </row>
    <row r="703" spans="1:16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7"/>
      <c r="N703" s="7"/>
      <c r="O703" s="7"/>
      <c r="P703" s="7"/>
    </row>
    <row r="704" spans="1:16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7"/>
      <c r="N704" s="7"/>
      <c r="O704" s="7"/>
      <c r="P704" s="7"/>
    </row>
    <row r="705" spans="1:16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7"/>
      <c r="N705" s="7"/>
      <c r="O705" s="7"/>
      <c r="P705" s="7"/>
    </row>
    <row r="706" spans="1:16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7"/>
      <c r="N706" s="7"/>
      <c r="O706" s="7"/>
      <c r="P706" s="7"/>
    </row>
    <row r="707" spans="1:16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7"/>
      <c r="N707" s="7"/>
      <c r="O707" s="7"/>
      <c r="P707" s="7"/>
    </row>
    <row r="708" spans="1:16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7"/>
      <c r="N708" s="7"/>
      <c r="O708" s="7"/>
      <c r="P708" s="7"/>
    </row>
    <row r="709" spans="1:16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7"/>
      <c r="N709" s="7"/>
      <c r="O709" s="7"/>
      <c r="P709" s="7"/>
    </row>
    <row r="710" spans="1:16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7"/>
      <c r="N710" s="7"/>
      <c r="O710" s="7"/>
      <c r="P710" s="7"/>
    </row>
    <row r="711" spans="1:16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7"/>
      <c r="N711" s="7"/>
      <c r="O711" s="7"/>
      <c r="P711" s="7"/>
    </row>
    <row r="712" spans="1:16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7"/>
      <c r="N712" s="7"/>
      <c r="O712" s="7"/>
      <c r="P712" s="7"/>
    </row>
    <row r="713" spans="1:16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7"/>
      <c r="N713" s="7"/>
      <c r="O713" s="7"/>
      <c r="P713" s="7"/>
    </row>
    <row r="714" spans="1:16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7"/>
      <c r="N714" s="7"/>
      <c r="O714" s="7"/>
      <c r="P714" s="7"/>
    </row>
    <row r="715" spans="1:16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7"/>
      <c r="N715" s="7"/>
      <c r="O715" s="7"/>
      <c r="P715" s="7"/>
    </row>
    <row r="716" spans="1:16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7"/>
      <c r="N716" s="7"/>
      <c r="O716" s="7"/>
      <c r="P716" s="7"/>
    </row>
    <row r="717" spans="1:16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7"/>
      <c r="N717" s="7"/>
      <c r="O717" s="7"/>
      <c r="P717" s="7"/>
    </row>
    <row r="718" spans="1:16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7"/>
      <c r="N718" s="7"/>
      <c r="O718" s="7"/>
      <c r="P718" s="7"/>
    </row>
    <row r="719" spans="1:16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7"/>
      <c r="N719" s="7"/>
      <c r="O719" s="7"/>
      <c r="P719" s="7"/>
    </row>
    <row r="720" spans="1:16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7"/>
      <c r="N720" s="7"/>
      <c r="O720" s="7"/>
      <c r="P720" s="7"/>
    </row>
    <row r="721" spans="1:16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7"/>
      <c r="N721" s="7"/>
      <c r="O721" s="7"/>
      <c r="P721" s="7"/>
    </row>
    <row r="722" spans="1:16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7"/>
      <c r="N722" s="7"/>
      <c r="O722" s="7"/>
      <c r="P722" s="7"/>
    </row>
    <row r="723" spans="1:16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7"/>
      <c r="N723" s="7"/>
      <c r="O723" s="7"/>
      <c r="P723" s="7"/>
    </row>
    <row r="724" spans="1:16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7"/>
      <c r="N724" s="7"/>
      <c r="O724" s="7"/>
      <c r="P724" s="7"/>
    </row>
    <row r="725" spans="1:16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7"/>
      <c r="N725" s="7"/>
      <c r="O725" s="7"/>
      <c r="P725" s="7"/>
    </row>
    <row r="726" spans="1:16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7"/>
      <c r="N726" s="7"/>
      <c r="O726" s="7"/>
      <c r="P726" s="7"/>
    </row>
    <row r="727" spans="1:16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7"/>
      <c r="N727" s="7"/>
      <c r="O727" s="7"/>
      <c r="P727" s="7"/>
    </row>
    <row r="728" spans="1:16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7"/>
      <c r="N728" s="7"/>
      <c r="O728" s="7"/>
      <c r="P728" s="7"/>
    </row>
    <row r="729" spans="1:16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7"/>
      <c r="N729" s="7"/>
      <c r="O729" s="7"/>
      <c r="P729" s="7"/>
    </row>
    <row r="730" spans="1:16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7"/>
      <c r="N730" s="7"/>
      <c r="O730" s="7"/>
      <c r="P730" s="7"/>
    </row>
    <row r="731" spans="1:16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7"/>
      <c r="N731" s="7"/>
      <c r="O731" s="7"/>
      <c r="P731" s="7"/>
    </row>
    <row r="732" spans="1:16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7"/>
      <c r="N732" s="7"/>
      <c r="O732" s="7"/>
      <c r="P732" s="7"/>
    </row>
    <row r="733" spans="1:16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7"/>
      <c r="N733" s="7"/>
      <c r="O733" s="7"/>
      <c r="P733" s="7"/>
    </row>
    <row r="734" spans="1:16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7"/>
      <c r="N734" s="7"/>
      <c r="O734" s="7"/>
      <c r="P734" s="7"/>
    </row>
    <row r="735" spans="1:16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7"/>
      <c r="N735" s="7"/>
      <c r="O735" s="7"/>
      <c r="P735" s="7"/>
    </row>
    <row r="736" spans="1:16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7"/>
      <c r="N736" s="7"/>
      <c r="O736" s="7"/>
      <c r="P736" s="7"/>
    </row>
    <row r="737" spans="1:16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7"/>
      <c r="N737" s="7"/>
      <c r="O737" s="7"/>
      <c r="P737" s="7"/>
    </row>
    <row r="738" spans="1:16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7"/>
      <c r="N738" s="7"/>
      <c r="O738" s="7"/>
      <c r="P738" s="7"/>
    </row>
    <row r="739" spans="1:16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7"/>
      <c r="N739" s="7"/>
      <c r="O739" s="7"/>
      <c r="P739" s="7"/>
    </row>
    <row r="740" spans="1:16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7"/>
      <c r="N740" s="7"/>
      <c r="O740" s="7"/>
      <c r="P740" s="7"/>
    </row>
    <row r="741" spans="1:16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7"/>
      <c r="N741" s="7"/>
      <c r="O741" s="7"/>
      <c r="P741" s="7"/>
    </row>
    <row r="742" spans="1:16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7"/>
      <c r="N742" s="7"/>
      <c r="O742" s="7"/>
      <c r="P742" s="7"/>
    </row>
    <row r="743" spans="1:16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7"/>
      <c r="N743" s="7"/>
      <c r="O743" s="7"/>
      <c r="P743" s="7"/>
    </row>
    <row r="744" spans="1:16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7"/>
      <c r="N744" s="7"/>
      <c r="O744" s="7"/>
      <c r="P744" s="7"/>
    </row>
    <row r="745" spans="1:16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7"/>
      <c r="N745" s="7"/>
      <c r="O745" s="7"/>
      <c r="P745" s="7"/>
    </row>
    <row r="746" spans="1:16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7"/>
      <c r="N746" s="7"/>
      <c r="O746" s="7"/>
      <c r="P746" s="7"/>
    </row>
    <row r="747" spans="1:16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7"/>
      <c r="N747" s="7"/>
      <c r="O747" s="7"/>
      <c r="P747" s="7"/>
    </row>
    <row r="748" spans="1:16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7"/>
      <c r="N748" s="7"/>
      <c r="O748" s="7"/>
      <c r="P748" s="7"/>
    </row>
    <row r="749" spans="1:16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7"/>
      <c r="N749" s="7"/>
      <c r="O749" s="7"/>
      <c r="P749" s="7"/>
    </row>
    <row r="750" spans="1:16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7"/>
      <c r="N750" s="7"/>
      <c r="O750" s="7"/>
      <c r="P750" s="7"/>
    </row>
    <row r="751" spans="1:16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7"/>
      <c r="N751" s="7"/>
      <c r="O751" s="7"/>
      <c r="P751" s="7"/>
    </row>
    <row r="752" spans="1:16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7"/>
      <c r="N752" s="7"/>
      <c r="O752" s="7"/>
      <c r="P752" s="7"/>
    </row>
    <row r="753" spans="1:16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7"/>
      <c r="N753" s="7"/>
      <c r="O753" s="7"/>
      <c r="P753" s="7"/>
    </row>
    <row r="754" spans="1:16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7"/>
      <c r="N754" s="7"/>
      <c r="O754" s="7"/>
      <c r="P754" s="7"/>
    </row>
    <row r="755" spans="1:16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7"/>
      <c r="N755" s="7"/>
      <c r="O755" s="7"/>
      <c r="P755" s="7"/>
    </row>
    <row r="756" spans="1:16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7"/>
      <c r="N756" s="7"/>
      <c r="O756" s="7"/>
      <c r="P756" s="7"/>
    </row>
    <row r="757" spans="1:16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7"/>
      <c r="N757" s="7"/>
      <c r="O757" s="7"/>
      <c r="P757" s="7"/>
    </row>
    <row r="758" spans="1:16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7"/>
      <c r="N758" s="7"/>
      <c r="O758" s="7"/>
      <c r="P758" s="7"/>
    </row>
    <row r="759" spans="1:16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7"/>
      <c r="N759" s="7"/>
      <c r="O759" s="7"/>
      <c r="P759" s="7"/>
    </row>
    <row r="760" spans="1:16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7"/>
      <c r="N760" s="7"/>
      <c r="O760" s="7"/>
      <c r="P760" s="7"/>
    </row>
    <row r="761" spans="1:16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7"/>
      <c r="N761" s="7"/>
      <c r="O761" s="7"/>
      <c r="P761" s="7"/>
    </row>
    <row r="762" spans="1:16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7"/>
      <c r="N762" s="7"/>
      <c r="O762" s="7"/>
      <c r="P762" s="7"/>
    </row>
    <row r="763" spans="1:16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7"/>
      <c r="N763" s="7"/>
      <c r="O763" s="7"/>
      <c r="P763" s="7"/>
    </row>
    <row r="764" spans="1:16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7"/>
      <c r="N764" s="7"/>
      <c r="O764" s="7"/>
      <c r="P764" s="7"/>
    </row>
    <row r="765" spans="1:16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7"/>
      <c r="N765" s="7"/>
      <c r="O765" s="7"/>
      <c r="P765" s="7"/>
    </row>
    <row r="766" spans="1:16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7"/>
      <c r="N766" s="7"/>
      <c r="O766" s="7"/>
      <c r="P766" s="7"/>
    </row>
    <row r="767" spans="1:16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7"/>
      <c r="N767" s="7"/>
      <c r="O767" s="7"/>
      <c r="P767" s="7"/>
    </row>
    <row r="768" spans="1:16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7"/>
      <c r="N768" s="7"/>
      <c r="O768" s="7"/>
      <c r="P768" s="7"/>
    </row>
    <row r="769" spans="1:16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7"/>
      <c r="N769" s="7"/>
      <c r="O769" s="7"/>
      <c r="P769" s="7"/>
    </row>
    <row r="770" spans="1:16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7"/>
      <c r="N770" s="7"/>
      <c r="O770" s="7"/>
      <c r="P770" s="7"/>
    </row>
    <row r="771" spans="1:16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7"/>
      <c r="N771" s="7"/>
      <c r="O771" s="7"/>
      <c r="P771" s="7"/>
    </row>
    <row r="772" spans="1:16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7"/>
      <c r="N772" s="7"/>
      <c r="O772" s="7"/>
      <c r="P772" s="7"/>
    </row>
    <row r="773" spans="1:16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7"/>
      <c r="N773" s="7"/>
      <c r="O773" s="7"/>
      <c r="P773" s="7"/>
    </row>
    <row r="774" spans="1:16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7"/>
      <c r="N774" s="7"/>
      <c r="O774" s="7"/>
      <c r="P774" s="7"/>
    </row>
    <row r="775" spans="1:16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7"/>
      <c r="N775" s="7"/>
      <c r="O775" s="7"/>
      <c r="P775" s="7"/>
    </row>
    <row r="776" spans="1:16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7"/>
      <c r="N776" s="7"/>
      <c r="O776" s="7"/>
      <c r="P776" s="7"/>
    </row>
    <row r="777" spans="1:16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7"/>
      <c r="N777" s="7"/>
      <c r="O777" s="7"/>
      <c r="P777" s="7"/>
    </row>
    <row r="778" spans="1:16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7"/>
      <c r="N778" s="7"/>
      <c r="O778" s="7"/>
      <c r="P778" s="7"/>
    </row>
    <row r="779" spans="1:16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7"/>
      <c r="N779" s="7"/>
      <c r="O779" s="7"/>
      <c r="P779" s="7"/>
    </row>
    <row r="780" spans="1:16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7"/>
      <c r="N780" s="7"/>
      <c r="O780" s="7"/>
      <c r="P780" s="7"/>
    </row>
    <row r="781" spans="1:16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7"/>
      <c r="N781" s="7"/>
      <c r="O781" s="7"/>
      <c r="P781" s="7"/>
    </row>
    <row r="782" spans="1:16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7"/>
      <c r="N782" s="7"/>
      <c r="O782" s="7"/>
      <c r="P782" s="7"/>
    </row>
    <row r="783" spans="1:16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7"/>
      <c r="N783" s="7"/>
      <c r="O783" s="7"/>
      <c r="P783" s="7"/>
    </row>
    <row r="784" spans="1:16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7"/>
      <c r="N784" s="7"/>
      <c r="O784" s="7"/>
      <c r="P784" s="7"/>
    </row>
    <row r="785" spans="1:16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7"/>
      <c r="N785" s="7"/>
      <c r="O785" s="7"/>
      <c r="P785" s="7"/>
    </row>
    <row r="786" spans="1:16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7"/>
      <c r="N786" s="7"/>
      <c r="O786" s="7"/>
      <c r="P786" s="7"/>
    </row>
    <row r="787" spans="1:16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7"/>
      <c r="N787" s="7"/>
      <c r="O787" s="7"/>
      <c r="P787" s="7"/>
    </row>
    <row r="788" spans="1:16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7"/>
      <c r="N788" s="7"/>
      <c r="O788" s="7"/>
      <c r="P788" s="7"/>
    </row>
    <row r="789" spans="1:16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7"/>
      <c r="N789" s="7"/>
      <c r="O789" s="7"/>
      <c r="P789" s="7"/>
    </row>
    <row r="790" spans="1:16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7"/>
      <c r="N790" s="7"/>
      <c r="O790" s="7"/>
      <c r="P790" s="7"/>
    </row>
    <row r="791" spans="1:16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7"/>
      <c r="N791" s="7"/>
      <c r="O791" s="7"/>
      <c r="P791" s="7"/>
    </row>
    <row r="792" spans="1:16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7"/>
      <c r="N792" s="7"/>
      <c r="O792" s="7"/>
      <c r="P792" s="7"/>
    </row>
    <row r="793" spans="1:16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7"/>
      <c r="N793" s="7"/>
      <c r="O793" s="7"/>
      <c r="P793" s="7"/>
    </row>
    <row r="794" spans="1:16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7"/>
      <c r="N794" s="7"/>
      <c r="O794" s="7"/>
      <c r="P794" s="7"/>
    </row>
    <row r="795" spans="1:16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7"/>
      <c r="N795" s="7"/>
      <c r="O795" s="7"/>
      <c r="P795" s="7"/>
    </row>
    <row r="796" spans="1:16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7"/>
      <c r="N796" s="7"/>
      <c r="O796" s="7"/>
      <c r="P796" s="7"/>
    </row>
    <row r="797" spans="1:16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7"/>
      <c r="N797" s="7"/>
      <c r="O797" s="7"/>
      <c r="P797" s="7"/>
    </row>
    <row r="798" spans="1:16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7"/>
      <c r="N798" s="7"/>
      <c r="O798" s="7"/>
      <c r="P798" s="7"/>
    </row>
    <row r="799" spans="1:16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7"/>
      <c r="N799" s="7"/>
      <c r="O799" s="7"/>
      <c r="P799" s="7"/>
    </row>
    <row r="800" spans="1:16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7"/>
      <c r="N800" s="7"/>
      <c r="O800" s="7"/>
      <c r="P800" s="7"/>
    </row>
    <row r="801" spans="1:16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7"/>
      <c r="N801" s="7"/>
      <c r="O801" s="7"/>
      <c r="P801" s="7"/>
    </row>
    <row r="802" spans="1:16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7"/>
      <c r="N802" s="7"/>
      <c r="O802" s="7"/>
      <c r="P802" s="7"/>
    </row>
    <row r="803" spans="1:16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7"/>
      <c r="N803" s="7"/>
      <c r="O803" s="7"/>
      <c r="P803" s="7"/>
    </row>
    <row r="804" spans="1:16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7"/>
      <c r="N804" s="7"/>
      <c r="O804" s="7"/>
      <c r="P804" s="7"/>
    </row>
    <row r="805" spans="1:16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7"/>
      <c r="N805" s="7"/>
      <c r="O805" s="7"/>
      <c r="P805" s="7"/>
    </row>
    <row r="806" spans="1:16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7"/>
      <c r="N806" s="7"/>
      <c r="O806" s="7"/>
      <c r="P806" s="7"/>
    </row>
    <row r="807" spans="1:16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7"/>
      <c r="N807" s="7"/>
      <c r="O807" s="7"/>
      <c r="P807" s="7"/>
    </row>
    <row r="808" spans="1:16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7"/>
      <c r="N808" s="7"/>
      <c r="O808" s="7"/>
      <c r="P808" s="7"/>
    </row>
    <row r="809" spans="1:16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7"/>
      <c r="N809" s="7"/>
      <c r="O809" s="7"/>
      <c r="P809" s="7"/>
    </row>
    <row r="810" spans="1:16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7"/>
      <c r="N810" s="7"/>
      <c r="O810" s="7"/>
      <c r="P810" s="7"/>
    </row>
    <row r="811" spans="1:16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7"/>
      <c r="N811" s="7"/>
      <c r="O811" s="7"/>
      <c r="P811" s="7"/>
    </row>
    <row r="812" spans="1:16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7"/>
      <c r="N812" s="7"/>
      <c r="O812" s="7"/>
      <c r="P812" s="7"/>
    </row>
    <row r="813" spans="1:16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7"/>
      <c r="N813" s="7"/>
      <c r="O813" s="7"/>
      <c r="P813" s="7"/>
    </row>
    <row r="814" spans="1:16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7"/>
      <c r="N814" s="7"/>
      <c r="O814" s="7"/>
      <c r="P814" s="7"/>
    </row>
    <row r="815" spans="1:16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7"/>
      <c r="N815" s="7"/>
      <c r="O815" s="7"/>
      <c r="P815" s="7"/>
    </row>
    <row r="816" spans="1:16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7"/>
      <c r="N816" s="7"/>
      <c r="O816" s="7"/>
      <c r="P816" s="7"/>
    </row>
    <row r="817" spans="1:16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7"/>
      <c r="N817" s="7"/>
      <c r="O817" s="7"/>
      <c r="P817" s="7"/>
    </row>
    <row r="818" spans="1:16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7"/>
      <c r="N818" s="7"/>
      <c r="O818" s="7"/>
      <c r="P818" s="7"/>
    </row>
    <row r="819" spans="1:16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7"/>
      <c r="N819" s="7"/>
      <c r="O819" s="7"/>
      <c r="P819" s="7"/>
    </row>
    <row r="820" spans="1:16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7"/>
      <c r="N820" s="7"/>
      <c r="O820" s="7"/>
      <c r="P820" s="7"/>
    </row>
    <row r="821" spans="1:16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7"/>
      <c r="N821" s="7"/>
      <c r="O821" s="7"/>
      <c r="P821" s="7"/>
    </row>
    <row r="822" spans="1:16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7"/>
      <c r="N822" s="7"/>
      <c r="O822" s="7"/>
      <c r="P822" s="7"/>
    </row>
    <row r="823" spans="1:16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7"/>
      <c r="N823" s="7"/>
      <c r="O823" s="7"/>
      <c r="P823" s="7"/>
    </row>
    <row r="824" spans="1:16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7"/>
      <c r="N824" s="7"/>
      <c r="O824" s="7"/>
      <c r="P824" s="7"/>
    </row>
    <row r="825" spans="1:16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7"/>
      <c r="N825" s="7"/>
      <c r="O825" s="7"/>
      <c r="P825" s="7"/>
    </row>
    <row r="826" spans="1:16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7"/>
      <c r="N826" s="7"/>
      <c r="O826" s="7"/>
      <c r="P826" s="7"/>
    </row>
    <row r="827" spans="1:16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7"/>
      <c r="N827" s="7"/>
      <c r="O827" s="7"/>
      <c r="P827" s="7"/>
    </row>
    <row r="828" spans="1:16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7"/>
      <c r="N828" s="7"/>
      <c r="O828" s="7"/>
      <c r="P828" s="7"/>
    </row>
    <row r="829" spans="1:16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7"/>
      <c r="N829" s="7"/>
      <c r="O829" s="7"/>
      <c r="P829" s="7"/>
    </row>
    <row r="830" spans="1:16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7"/>
      <c r="N830" s="7"/>
      <c r="O830" s="7"/>
      <c r="P830" s="7"/>
    </row>
    <row r="831" spans="1:16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7"/>
      <c r="N831" s="7"/>
      <c r="O831" s="7"/>
      <c r="P831" s="7"/>
    </row>
    <row r="832" spans="1:16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7"/>
      <c r="N832" s="7"/>
      <c r="O832" s="7"/>
      <c r="P832" s="7"/>
    </row>
    <row r="833" spans="1:16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7"/>
      <c r="N833" s="7"/>
      <c r="O833" s="7"/>
      <c r="P833" s="7"/>
    </row>
    <row r="834" spans="1:16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7"/>
      <c r="N834" s="7"/>
      <c r="O834" s="7"/>
      <c r="P834" s="7"/>
    </row>
    <row r="835" spans="1:16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7"/>
      <c r="N835" s="7"/>
      <c r="O835" s="7"/>
      <c r="P835" s="7"/>
    </row>
    <row r="836" spans="1:16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7"/>
      <c r="N836" s="7"/>
      <c r="O836" s="7"/>
      <c r="P836" s="7"/>
    </row>
    <row r="837" spans="1:16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7"/>
      <c r="N837" s="7"/>
      <c r="O837" s="7"/>
      <c r="P837" s="7"/>
    </row>
    <row r="838" spans="1:16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7"/>
      <c r="N838" s="7"/>
      <c r="O838" s="7"/>
      <c r="P838" s="7"/>
    </row>
    <row r="839" spans="1:16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7"/>
      <c r="N839" s="7"/>
      <c r="O839" s="7"/>
      <c r="P839" s="7"/>
    </row>
    <row r="840" spans="1:16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7"/>
      <c r="N840" s="7"/>
      <c r="O840" s="7"/>
      <c r="P840" s="7"/>
    </row>
    <row r="841" spans="1:16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7"/>
      <c r="N841" s="7"/>
      <c r="O841" s="7"/>
      <c r="P841" s="7"/>
    </row>
    <row r="842" spans="1:16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7"/>
      <c r="N842" s="7"/>
      <c r="O842" s="7"/>
      <c r="P842" s="7"/>
    </row>
    <row r="843" spans="1:16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7"/>
      <c r="N843" s="7"/>
      <c r="O843" s="7"/>
      <c r="P843" s="7"/>
    </row>
    <row r="844" spans="1:16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7"/>
      <c r="N844" s="7"/>
      <c r="O844" s="7"/>
      <c r="P844" s="7"/>
    </row>
    <row r="845" spans="1:16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7"/>
      <c r="N845" s="7"/>
      <c r="O845" s="7"/>
      <c r="P845" s="7"/>
    </row>
    <row r="846" spans="1:16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7"/>
      <c r="N846" s="7"/>
      <c r="O846" s="7"/>
      <c r="P846" s="7"/>
    </row>
    <row r="847" spans="1:16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7"/>
      <c r="N847" s="7"/>
      <c r="O847" s="7"/>
      <c r="P847" s="7"/>
    </row>
    <row r="848" spans="1:16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7"/>
      <c r="N848" s="7"/>
      <c r="O848" s="7"/>
      <c r="P848" s="7"/>
    </row>
    <row r="849" spans="1:16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7"/>
      <c r="N849" s="7"/>
      <c r="O849" s="7"/>
      <c r="P849" s="7"/>
    </row>
    <row r="850" spans="1:16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7"/>
      <c r="N850" s="7"/>
      <c r="O850" s="7"/>
      <c r="P850" s="7"/>
    </row>
    <row r="851" spans="1:16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7"/>
      <c r="N851" s="7"/>
      <c r="O851" s="7"/>
      <c r="P851" s="7"/>
    </row>
    <row r="852" spans="1:16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7"/>
      <c r="N852" s="7"/>
      <c r="O852" s="7"/>
      <c r="P852" s="7"/>
    </row>
    <row r="853" spans="1:16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7"/>
      <c r="N853" s="7"/>
      <c r="O853" s="7"/>
      <c r="P853" s="7"/>
    </row>
    <row r="854" spans="1:16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7"/>
      <c r="N854" s="7"/>
      <c r="O854" s="7"/>
      <c r="P854" s="7"/>
    </row>
    <row r="855" spans="1:16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7"/>
      <c r="N855" s="7"/>
      <c r="O855" s="7"/>
      <c r="P855" s="7"/>
    </row>
    <row r="856" spans="1:16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7"/>
      <c r="N856" s="7"/>
      <c r="O856" s="7"/>
      <c r="P856" s="7"/>
    </row>
    <row r="857" spans="1:16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7"/>
      <c r="N857" s="7"/>
      <c r="O857" s="7"/>
      <c r="P857" s="7"/>
    </row>
    <row r="858" spans="1:16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7"/>
      <c r="N858" s="7"/>
      <c r="O858" s="7"/>
      <c r="P858" s="7"/>
    </row>
    <row r="859" spans="1:16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7"/>
      <c r="N859" s="7"/>
      <c r="O859" s="7"/>
      <c r="P859" s="7"/>
    </row>
    <row r="860" spans="1:16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7"/>
      <c r="N860" s="7"/>
      <c r="O860" s="7"/>
      <c r="P860" s="7"/>
    </row>
    <row r="861" spans="1:16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7"/>
      <c r="N861" s="7"/>
      <c r="O861" s="7"/>
      <c r="P861" s="7"/>
    </row>
    <row r="862" spans="1:16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7"/>
      <c r="N862" s="7"/>
      <c r="O862" s="7"/>
      <c r="P862" s="7"/>
    </row>
    <row r="863" spans="1:16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7"/>
      <c r="N863" s="7"/>
      <c r="O863" s="7"/>
      <c r="P863" s="7"/>
    </row>
    <row r="864" spans="1:16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7"/>
      <c r="N864" s="7"/>
      <c r="O864" s="7"/>
      <c r="P864" s="7"/>
    </row>
    <row r="865" spans="1:16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7"/>
      <c r="N865" s="7"/>
      <c r="O865" s="7"/>
      <c r="P865" s="7"/>
    </row>
    <row r="866" spans="1:16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7"/>
      <c r="N866" s="7"/>
      <c r="O866" s="7"/>
      <c r="P866" s="7"/>
    </row>
    <row r="867" spans="1:16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7"/>
      <c r="N867" s="7"/>
      <c r="O867" s="7"/>
      <c r="P867" s="7"/>
    </row>
    <row r="868" spans="1:16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7"/>
      <c r="N868" s="7"/>
      <c r="O868" s="7"/>
      <c r="P868" s="7"/>
    </row>
    <row r="869" spans="1:16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7"/>
      <c r="N869" s="7"/>
      <c r="O869" s="7"/>
      <c r="P869" s="7"/>
    </row>
    <row r="870" spans="1:16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7"/>
      <c r="N870" s="7"/>
      <c r="O870" s="7"/>
      <c r="P870" s="7"/>
    </row>
    <row r="871" spans="1:16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7"/>
      <c r="N871" s="7"/>
      <c r="O871" s="7"/>
      <c r="P871" s="7"/>
    </row>
    <row r="872" spans="1:16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7"/>
      <c r="N872" s="7"/>
      <c r="O872" s="7"/>
      <c r="P872" s="7"/>
    </row>
    <row r="873" spans="1:16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7"/>
      <c r="N873" s="7"/>
      <c r="O873" s="7"/>
      <c r="P873" s="7"/>
    </row>
    <row r="874" spans="1:16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7"/>
      <c r="N874" s="7"/>
      <c r="O874" s="7"/>
      <c r="P874" s="7"/>
    </row>
    <row r="875" spans="1:16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7"/>
      <c r="N875" s="7"/>
      <c r="O875" s="7"/>
      <c r="P875" s="7"/>
    </row>
    <row r="876" spans="1:16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7"/>
      <c r="N876" s="7"/>
      <c r="O876" s="7"/>
      <c r="P876" s="7"/>
    </row>
    <row r="877" spans="1:16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7"/>
      <c r="N877" s="7"/>
      <c r="O877" s="7"/>
      <c r="P877" s="7"/>
    </row>
    <row r="878" spans="1:16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7"/>
      <c r="N878" s="7"/>
      <c r="O878" s="7"/>
      <c r="P878" s="7"/>
    </row>
    <row r="879" spans="1:16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7"/>
      <c r="N879" s="7"/>
      <c r="O879" s="7"/>
      <c r="P879" s="7"/>
    </row>
    <row r="880" spans="1:16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7"/>
      <c r="N880" s="7"/>
      <c r="O880" s="7"/>
      <c r="P880" s="7"/>
    </row>
    <row r="881" spans="1:16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7"/>
      <c r="N881" s="7"/>
      <c r="O881" s="7"/>
      <c r="P881" s="7"/>
    </row>
    <row r="882" spans="1:16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7"/>
      <c r="N882" s="7"/>
      <c r="O882" s="7"/>
      <c r="P882" s="7"/>
    </row>
    <row r="883" spans="1:16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7"/>
      <c r="N883" s="7"/>
      <c r="O883" s="7"/>
      <c r="P883" s="7"/>
    </row>
    <row r="884" spans="1:16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7"/>
      <c r="N884" s="7"/>
      <c r="O884" s="7"/>
      <c r="P884" s="7"/>
    </row>
    <row r="885" spans="1:16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7"/>
      <c r="N885" s="7"/>
      <c r="O885" s="7"/>
      <c r="P885" s="7"/>
    </row>
    <row r="886" spans="1:16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7"/>
      <c r="N886" s="7"/>
      <c r="O886" s="7"/>
      <c r="P886" s="7"/>
    </row>
    <row r="887" spans="1:16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7"/>
      <c r="N887" s="7"/>
      <c r="O887" s="7"/>
      <c r="P887" s="7"/>
    </row>
    <row r="888" spans="1:16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7"/>
      <c r="N888" s="7"/>
      <c r="O888" s="7"/>
      <c r="P888" s="7"/>
    </row>
    <row r="889" spans="1:16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7"/>
      <c r="N889" s="7"/>
      <c r="O889" s="7"/>
      <c r="P889" s="7"/>
    </row>
    <row r="890" spans="1:16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7"/>
      <c r="N890" s="7"/>
      <c r="O890" s="7"/>
      <c r="P890" s="7"/>
    </row>
    <row r="891" spans="1:16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7"/>
      <c r="N891" s="7"/>
      <c r="O891" s="7"/>
      <c r="P891" s="7"/>
    </row>
    <row r="892" spans="1:16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7"/>
      <c r="N892" s="7"/>
      <c r="O892" s="7"/>
      <c r="P892" s="7"/>
    </row>
    <row r="893" spans="1:16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7"/>
      <c r="N893" s="7"/>
      <c r="O893" s="7"/>
      <c r="P893" s="7"/>
    </row>
    <row r="894" spans="1:16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7"/>
      <c r="N894" s="7"/>
      <c r="O894" s="7"/>
      <c r="P894" s="7"/>
    </row>
    <row r="895" spans="1:16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7"/>
      <c r="N895" s="7"/>
      <c r="O895" s="7"/>
      <c r="P895" s="7"/>
    </row>
    <row r="896" spans="1:16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7"/>
      <c r="N896" s="7"/>
      <c r="O896" s="7"/>
      <c r="P896" s="7"/>
    </row>
    <row r="897" spans="1:16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7"/>
      <c r="N897" s="7"/>
      <c r="O897" s="7"/>
      <c r="P897" s="7"/>
    </row>
    <row r="898" spans="1:16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7"/>
      <c r="N898" s="7"/>
      <c r="O898" s="7"/>
      <c r="P898" s="7"/>
    </row>
    <row r="899" spans="1:16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7"/>
      <c r="N899" s="7"/>
      <c r="O899" s="7"/>
      <c r="P899" s="7"/>
    </row>
    <row r="900" spans="1:16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7"/>
      <c r="N900" s="7"/>
      <c r="O900" s="7"/>
      <c r="P900" s="7"/>
    </row>
    <row r="901" spans="1:16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7"/>
      <c r="N901" s="7"/>
      <c r="O901" s="7"/>
      <c r="P901" s="7"/>
    </row>
    <row r="902" spans="1:16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7"/>
      <c r="N902" s="7"/>
      <c r="O902" s="7"/>
      <c r="P902" s="7"/>
    </row>
    <row r="903" spans="1:16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7"/>
      <c r="N903" s="7"/>
      <c r="O903" s="7"/>
      <c r="P903" s="7"/>
    </row>
    <row r="904" spans="1:16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7"/>
      <c r="N904" s="7"/>
      <c r="O904" s="7"/>
      <c r="P904" s="7"/>
    </row>
    <row r="905" spans="1:16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7"/>
      <c r="N905" s="7"/>
      <c r="O905" s="7"/>
      <c r="P905" s="7"/>
    </row>
    <row r="906" spans="1:16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7"/>
      <c r="N906" s="7"/>
      <c r="O906" s="7"/>
      <c r="P906" s="7"/>
    </row>
    <row r="907" spans="1:16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7"/>
      <c r="N907" s="7"/>
      <c r="O907" s="7"/>
      <c r="P907" s="7"/>
    </row>
    <row r="908" spans="1:16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7"/>
      <c r="N908" s="7"/>
      <c r="O908" s="7"/>
      <c r="P908" s="7"/>
    </row>
    <row r="909" spans="1:16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7"/>
      <c r="N909" s="7"/>
      <c r="O909" s="7"/>
      <c r="P909" s="7"/>
    </row>
    <row r="910" spans="1:16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7"/>
      <c r="N910" s="7"/>
      <c r="O910" s="7"/>
      <c r="P910" s="7"/>
    </row>
    <row r="911" spans="1:16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7"/>
      <c r="N911" s="7"/>
      <c r="O911" s="7"/>
      <c r="P911" s="7"/>
    </row>
    <row r="912" spans="1:16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7"/>
      <c r="N912" s="7"/>
      <c r="O912" s="7"/>
      <c r="P912" s="7"/>
    </row>
    <row r="913" spans="1:16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7"/>
      <c r="N913" s="7"/>
      <c r="O913" s="7"/>
      <c r="P913" s="7"/>
    </row>
    <row r="914" spans="1:16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7"/>
      <c r="N914" s="7"/>
      <c r="O914" s="7"/>
      <c r="P914" s="7"/>
    </row>
    <row r="915" spans="1:16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7"/>
      <c r="N915" s="7"/>
      <c r="O915" s="7"/>
      <c r="P915" s="7"/>
    </row>
    <row r="916" spans="1:16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7"/>
      <c r="N916" s="7"/>
      <c r="O916" s="7"/>
      <c r="P916" s="7"/>
    </row>
    <row r="917" spans="1:16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7"/>
      <c r="N917" s="7"/>
      <c r="O917" s="7"/>
      <c r="P917" s="7"/>
    </row>
    <row r="918" spans="1:16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7"/>
      <c r="N918" s="7"/>
      <c r="O918" s="7"/>
      <c r="P918" s="7"/>
    </row>
    <row r="919" spans="1:16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7"/>
      <c r="N919" s="7"/>
      <c r="O919" s="7"/>
      <c r="P919" s="7"/>
    </row>
    <row r="920" spans="1:16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7"/>
      <c r="N920" s="7"/>
      <c r="O920" s="7"/>
      <c r="P920" s="7"/>
    </row>
    <row r="921" spans="1:16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7"/>
      <c r="N921" s="7"/>
      <c r="O921" s="7"/>
      <c r="P921" s="7"/>
    </row>
    <row r="922" spans="1:16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7"/>
      <c r="N922" s="7"/>
      <c r="O922" s="7"/>
      <c r="P922" s="7"/>
    </row>
    <row r="923" spans="1:16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7"/>
      <c r="N923" s="7"/>
      <c r="O923" s="7"/>
      <c r="P923" s="7"/>
    </row>
    <row r="924" spans="1:16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7"/>
      <c r="N924" s="7"/>
      <c r="O924" s="7"/>
      <c r="P924" s="7"/>
    </row>
    <row r="925" spans="1:16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7"/>
      <c r="N925" s="7"/>
      <c r="O925" s="7"/>
      <c r="P925" s="7"/>
    </row>
    <row r="926" spans="1:16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7"/>
      <c r="N926" s="7"/>
      <c r="O926" s="7"/>
      <c r="P926" s="7"/>
    </row>
    <row r="927" spans="1:16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7"/>
      <c r="N927" s="7"/>
      <c r="O927" s="7"/>
      <c r="P927" s="7"/>
    </row>
    <row r="928" spans="1:16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7"/>
      <c r="N928" s="7"/>
      <c r="O928" s="7"/>
      <c r="P928" s="7"/>
    </row>
    <row r="929" spans="1:16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7"/>
      <c r="N929" s="7"/>
      <c r="O929" s="7"/>
      <c r="P929" s="7"/>
    </row>
    <row r="930" spans="1:16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7"/>
      <c r="N930" s="7"/>
      <c r="O930" s="7"/>
      <c r="P930" s="7"/>
    </row>
    <row r="931" spans="1:16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7"/>
      <c r="N931" s="7"/>
      <c r="O931" s="7"/>
      <c r="P931" s="7"/>
    </row>
    <row r="932" spans="1:16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7"/>
      <c r="N932" s="7"/>
      <c r="O932" s="7"/>
      <c r="P932" s="7"/>
    </row>
    <row r="933" spans="1:16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7"/>
      <c r="N933" s="7"/>
      <c r="O933" s="7"/>
      <c r="P933" s="7"/>
    </row>
    <row r="934" spans="1:16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7"/>
      <c r="N934" s="7"/>
      <c r="O934" s="7"/>
      <c r="P934" s="7"/>
    </row>
    <row r="935" spans="1:16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7"/>
      <c r="N935" s="7"/>
      <c r="O935" s="7"/>
      <c r="P935" s="7"/>
    </row>
    <row r="936" spans="1:16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7"/>
      <c r="N936" s="7"/>
      <c r="O936" s="7"/>
      <c r="P936" s="7"/>
    </row>
    <row r="937" spans="1:16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7"/>
      <c r="N937" s="7"/>
      <c r="O937" s="7"/>
      <c r="P937" s="7"/>
    </row>
    <row r="938" spans="1:16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7"/>
      <c r="N938" s="7"/>
      <c r="O938" s="7"/>
      <c r="P938" s="7"/>
    </row>
    <row r="939" spans="1:16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7"/>
      <c r="N939" s="7"/>
      <c r="O939" s="7"/>
      <c r="P939" s="7"/>
    </row>
    <row r="940" spans="1:16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7"/>
      <c r="N940" s="7"/>
      <c r="O940" s="7"/>
      <c r="P940" s="7"/>
    </row>
    <row r="941" spans="1:16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7"/>
      <c r="N941" s="7"/>
      <c r="O941" s="7"/>
      <c r="P941" s="7"/>
    </row>
    <row r="942" spans="1:16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7"/>
      <c r="N942" s="7"/>
      <c r="O942" s="7"/>
      <c r="P942" s="7"/>
    </row>
    <row r="943" spans="1:16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7"/>
      <c r="N943" s="7"/>
      <c r="O943" s="7"/>
      <c r="P943" s="7"/>
    </row>
    <row r="944" spans="1:16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7"/>
      <c r="N944" s="7"/>
      <c r="O944" s="7"/>
      <c r="P944" s="7"/>
    </row>
    <row r="945" spans="1:16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7"/>
      <c r="N945" s="7"/>
      <c r="O945" s="7"/>
      <c r="P945" s="7"/>
    </row>
    <row r="946" spans="1:16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7"/>
      <c r="N946" s="7"/>
      <c r="O946" s="7"/>
      <c r="P946" s="7"/>
    </row>
    <row r="947" spans="1:16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7"/>
      <c r="N947" s="7"/>
      <c r="O947" s="7"/>
      <c r="P947" s="7"/>
    </row>
    <row r="948" spans="1:16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7"/>
      <c r="N948" s="7"/>
      <c r="O948" s="7"/>
      <c r="P948" s="7"/>
    </row>
    <row r="949" spans="1:16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7"/>
      <c r="N949" s="7"/>
      <c r="O949" s="7"/>
      <c r="P949" s="7"/>
    </row>
    <row r="950" spans="1:16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7"/>
      <c r="N950" s="7"/>
      <c r="O950" s="7"/>
      <c r="P950" s="7"/>
    </row>
    <row r="951" spans="1:16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7"/>
      <c r="N951" s="7"/>
      <c r="O951" s="7"/>
      <c r="P951" s="7"/>
    </row>
    <row r="952" spans="1:16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7"/>
      <c r="N952" s="7"/>
      <c r="O952" s="7"/>
      <c r="P952" s="7"/>
    </row>
    <row r="953" spans="1:16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7"/>
      <c r="N953" s="7"/>
      <c r="O953" s="7"/>
      <c r="P953" s="7"/>
    </row>
    <row r="954" spans="1:16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7"/>
      <c r="N954" s="7"/>
      <c r="O954" s="7"/>
      <c r="P954" s="7"/>
    </row>
    <row r="955" spans="1:16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7"/>
      <c r="N955" s="7"/>
      <c r="O955" s="7"/>
      <c r="P955" s="7"/>
    </row>
    <row r="956" spans="1:16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7"/>
      <c r="N956" s="7"/>
      <c r="O956" s="7"/>
      <c r="P956" s="7"/>
    </row>
    <row r="957" spans="1:16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7"/>
      <c r="N957" s="7"/>
      <c r="O957" s="7"/>
      <c r="P957" s="7"/>
    </row>
    <row r="958" spans="1:16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7"/>
      <c r="N958" s="7"/>
      <c r="O958" s="7"/>
      <c r="P958" s="7"/>
    </row>
    <row r="959" spans="1:16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7"/>
      <c r="N959" s="7"/>
      <c r="O959" s="7"/>
      <c r="P959" s="7"/>
    </row>
    <row r="960" spans="1:16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7"/>
      <c r="N960" s="7"/>
      <c r="O960" s="7"/>
      <c r="P960" s="7"/>
    </row>
    <row r="961" spans="1:16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7"/>
      <c r="N961" s="7"/>
      <c r="O961" s="7"/>
      <c r="P961" s="7"/>
    </row>
    <row r="962" spans="1:16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7"/>
      <c r="N962" s="7"/>
      <c r="O962" s="7"/>
      <c r="P962" s="7"/>
    </row>
    <row r="963" spans="1:16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7"/>
      <c r="N963" s="7"/>
      <c r="O963" s="7"/>
      <c r="P963" s="7"/>
    </row>
    <row r="964" spans="1:16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7"/>
      <c r="N964" s="7"/>
      <c r="O964" s="7"/>
      <c r="P964" s="7"/>
    </row>
    <row r="965" spans="1:16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7"/>
      <c r="N965" s="7"/>
      <c r="O965" s="7"/>
      <c r="P965" s="7"/>
    </row>
    <row r="966" spans="1:16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7"/>
      <c r="N966" s="7"/>
      <c r="O966" s="7"/>
      <c r="P966" s="7"/>
    </row>
    <row r="967" spans="1:16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7"/>
      <c r="N967" s="7"/>
      <c r="O967" s="7"/>
      <c r="P967" s="7"/>
    </row>
    <row r="968" spans="1:16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7"/>
      <c r="N968" s="7"/>
      <c r="O968" s="7"/>
      <c r="P968" s="7"/>
    </row>
    <row r="969" spans="1:16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7"/>
      <c r="N969" s="7"/>
      <c r="O969" s="7"/>
      <c r="P969" s="7"/>
    </row>
    <row r="970" spans="1:16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7"/>
      <c r="N970" s="7"/>
      <c r="O970" s="7"/>
      <c r="P970" s="7"/>
    </row>
    <row r="971" spans="1:16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7"/>
      <c r="N971" s="7"/>
      <c r="O971" s="7"/>
      <c r="P971" s="7"/>
    </row>
    <row r="972" spans="1:16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7"/>
      <c r="N972" s="7"/>
      <c r="O972" s="7"/>
      <c r="P972" s="7"/>
    </row>
    <row r="973" spans="1:16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7"/>
      <c r="N973" s="7"/>
      <c r="O973" s="7"/>
      <c r="P973" s="7"/>
    </row>
    <row r="974" spans="1:16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7"/>
      <c r="N974" s="7"/>
      <c r="O974" s="7"/>
      <c r="P974" s="7"/>
    </row>
    <row r="975" spans="1:16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7"/>
      <c r="N975" s="7"/>
      <c r="O975" s="7"/>
      <c r="P975" s="7"/>
    </row>
    <row r="976" spans="1:16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7"/>
      <c r="N976" s="7"/>
      <c r="O976" s="7"/>
      <c r="P976" s="7"/>
    </row>
    <row r="977" spans="1:16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7"/>
      <c r="N977" s="7"/>
      <c r="O977" s="7"/>
      <c r="P977" s="7"/>
    </row>
    <row r="978" spans="1:16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7"/>
      <c r="N978" s="7"/>
      <c r="O978" s="7"/>
      <c r="P978" s="7"/>
    </row>
    <row r="979" spans="1:16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7"/>
      <c r="N979" s="7"/>
      <c r="O979" s="7"/>
      <c r="P979" s="7"/>
    </row>
    <row r="980" spans="1:16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7"/>
      <c r="N980" s="7"/>
      <c r="O980" s="7"/>
      <c r="P980" s="7"/>
    </row>
    <row r="981" spans="1:16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7"/>
      <c r="N981" s="7"/>
      <c r="O981" s="7"/>
      <c r="P981" s="7"/>
    </row>
    <row r="982" spans="1:16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7"/>
      <c r="N982" s="7"/>
      <c r="O982" s="7"/>
      <c r="P982" s="7"/>
    </row>
    <row r="983" spans="1:16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7"/>
      <c r="N983" s="7"/>
      <c r="O983" s="7"/>
      <c r="P983" s="7"/>
    </row>
    <row r="984" spans="1:16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7"/>
      <c r="N984" s="7"/>
      <c r="O984" s="7"/>
      <c r="P984" s="7"/>
    </row>
    <row r="985" spans="1:16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7"/>
      <c r="N985" s="7"/>
      <c r="O985" s="7"/>
      <c r="P985" s="7"/>
    </row>
    <row r="986" spans="1:16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7"/>
      <c r="N986" s="7"/>
      <c r="O986" s="7"/>
      <c r="P986" s="7"/>
    </row>
    <row r="987" spans="1:16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7"/>
      <c r="N987" s="7"/>
      <c r="O987" s="7"/>
      <c r="P987" s="7"/>
    </row>
    <row r="988" spans="1:16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7"/>
      <c r="N988" s="7"/>
      <c r="O988" s="7"/>
      <c r="P988" s="7"/>
    </row>
    <row r="989" spans="1:16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7"/>
      <c r="N989" s="7"/>
      <c r="O989" s="7"/>
      <c r="P989" s="7"/>
    </row>
    <row r="990" spans="1:16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7"/>
      <c r="N990" s="7"/>
      <c r="O990" s="7"/>
      <c r="P990" s="7"/>
    </row>
    <row r="991" spans="1:16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7"/>
      <c r="N991" s="7"/>
      <c r="O991" s="7"/>
      <c r="P991" s="7"/>
    </row>
    <row r="992" spans="1:16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7"/>
      <c r="N992" s="7"/>
      <c r="O992" s="7"/>
      <c r="P992" s="7"/>
    </row>
    <row r="993" spans="1:16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7"/>
      <c r="N993" s="7"/>
      <c r="O993" s="7"/>
      <c r="P993" s="7"/>
    </row>
    <row r="994" spans="1:16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7"/>
      <c r="N994" s="7"/>
      <c r="O994" s="7"/>
      <c r="P994" s="7"/>
    </row>
    <row r="995" spans="1:16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7"/>
      <c r="N995" s="7"/>
      <c r="O995" s="7"/>
      <c r="P995" s="7"/>
    </row>
    <row r="996" spans="1:16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7"/>
      <c r="N996" s="7"/>
      <c r="O996" s="7"/>
      <c r="P996" s="7"/>
    </row>
    <row r="997" spans="1:16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7"/>
      <c r="N997" s="7"/>
      <c r="O997" s="7"/>
      <c r="P997" s="7"/>
    </row>
    <row r="998" spans="1:16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7"/>
      <c r="N998" s="7"/>
      <c r="O998" s="7"/>
      <c r="P998" s="7"/>
    </row>
    <row r="999" spans="1:16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7"/>
      <c r="N999" s="7"/>
      <c r="O999" s="7"/>
      <c r="P999" s="7"/>
    </row>
    <row r="1000" spans="1:16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7"/>
      <c r="N1000" s="7"/>
      <c r="O1000" s="7"/>
      <c r="P1000" s="7"/>
    </row>
    <row r="1001" spans="1:16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7"/>
      <c r="N1001" s="7"/>
      <c r="O1001" s="7"/>
      <c r="P1001" s="7"/>
    </row>
    <row r="1002" spans="1:16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7"/>
      <c r="N1002" s="7"/>
      <c r="O1002" s="7"/>
      <c r="P1002" s="7"/>
    </row>
    <row r="1003" spans="1:16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7"/>
      <c r="N1003" s="7"/>
      <c r="O1003" s="7"/>
      <c r="P1003" s="7"/>
    </row>
    <row r="1004" spans="1:16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7"/>
      <c r="N1004" s="7"/>
      <c r="O1004" s="7"/>
      <c r="P1004" s="7"/>
    </row>
    <row r="1005" spans="1:16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7"/>
      <c r="N1005" s="7"/>
      <c r="O1005" s="7"/>
      <c r="P1005" s="7"/>
    </row>
    <row r="1006" spans="1:16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7"/>
      <c r="N1006" s="7"/>
      <c r="O1006" s="7"/>
      <c r="P1006" s="7"/>
    </row>
    <row r="1007" spans="1:16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7"/>
      <c r="N1007" s="7"/>
      <c r="O1007" s="7"/>
      <c r="P1007" s="7"/>
    </row>
    <row r="1008" spans="1:16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7"/>
      <c r="N1008" s="7"/>
      <c r="O1008" s="7"/>
      <c r="P1008" s="7"/>
    </row>
    <row r="1009" spans="1:16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7"/>
      <c r="N1009" s="7"/>
      <c r="O1009" s="7"/>
      <c r="P1009" s="7"/>
    </row>
    <row r="1010" spans="1:16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7"/>
      <c r="N1010" s="7"/>
      <c r="O1010" s="7"/>
      <c r="P1010" s="7"/>
    </row>
    <row r="1011" spans="1:16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7"/>
      <c r="N1011" s="7"/>
      <c r="O1011" s="7"/>
      <c r="P1011" s="7"/>
    </row>
    <row r="1012" spans="1:16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7"/>
      <c r="N1012" s="7"/>
      <c r="O1012" s="7"/>
      <c r="P1012" s="7"/>
    </row>
    <row r="1013" spans="1:16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7"/>
      <c r="N1013" s="7"/>
      <c r="O1013" s="7"/>
      <c r="P1013" s="7"/>
    </row>
    <row r="1014" spans="1:16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7"/>
      <c r="N1014" s="7"/>
      <c r="O1014" s="7"/>
      <c r="P1014" s="7"/>
    </row>
    <row r="1015" spans="1:16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7"/>
      <c r="N1015" s="7"/>
      <c r="O1015" s="7"/>
      <c r="P1015" s="7"/>
    </row>
  </sheetData>
  <mergeCells count="14">
    <mergeCell ref="H4:I4"/>
    <mergeCell ref="D3:I3"/>
    <mergeCell ref="J3:J5"/>
    <mergeCell ref="A1:P1"/>
    <mergeCell ref="A81:B81"/>
    <mergeCell ref="K4:L4"/>
    <mergeCell ref="M4:N4"/>
    <mergeCell ref="O4:P4"/>
    <mergeCell ref="K3:P3"/>
    <mergeCell ref="D4:E4"/>
    <mergeCell ref="C3:C5"/>
    <mergeCell ref="B3:B5"/>
    <mergeCell ref="A3:A5"/>
    <mergeCell ref="F4:G4"/>
  </mergeCells>
  <printOptions horizontalCentered="1" gridLines="1"/>
  <pageMargins left="0.7" right="0.7" top="0.75" bottom="0.75" header="0" footer="0"/>
  <pageSetup paperSize="9" scale="57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J.Kurbonov</dc:creator>
  <cp:lastModifiedBy>Бозоров Элдор Эркинович</cp:lastModifiedBy>
  <cp:lastPrinted>2025-01-10T11:04:47Z</cp:lastPrinted>
  <dcterms:created xsi:type="dcterms:W3CDTF">2022-01-13T12:43:54Z</dcterms:created>
  <dcterms:modified xsi:type="dcterms:W3CDTF">2025-04-25T03:51:41Z</dcterms:modified>
</cp:coreProperties>
</file>