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FD19474-F25D-4946-9152-9CE708DA8F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Ички - 5 илова " sheetId="1" r:id="rId1"/>
  </sheets>
  <definedNames>
    <definedName name="_Hlk109510007" localSheetId="0">'Ички - 5 илова '!$A$31</definedName>
    <definedName name="OLE_LINK1" localSheetId="0">'Ички - 5 илова 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I12" i="1"/>
  <c r="G12" i="1" s="1"/>
  <c r="L12" i="1" s="1"/>
  <c r="G16" i="1"/>
  <c r="G15" i="1"/>
  <c r="I14" i="1"/>
  <c r="G14" i="1"/>
  <c r="I13" i="1"/>
  <c r="I18" i="1"/>
  <c r="G18" i="1" s="1"/>
  <c r="I17" i="1"/>
  <c r="G17" i="1" s="1"/>
  <c r="G13" i="1"/>
  <c r="G19" i="1"/>
  <c r="I9" i="1"/>
  <c r="H68" i="1" l="1"/>
  <c r="I68" i="1"/>
  <c r="J68" i="1"/>
  <c r="K68" i="1"/>
  <c r="G67" i="1"/>
  <c r="G66" i="1"/>
  <c r="G62" i="1"/>
  <c r="G55" i="1"/>
  <c r="G52" i="1"/>
  <c r="G51" i="1"/>
  <c r="G60" i="1"/>
  <c r="G65" i="1"/>
  <c r="G59" i="1"/>
  <c r="G64" i="1"/>
  <c r="G61" i="1"/>
  <c r="G58" i="1"/>
  <c r="G57" i="1"/>
  <c r="G53" i="1"/>
  <c r="G63" i="1"/>
  <c r="G54" i="1"/>
  <c r="G50" i="1"/>
  <c r="G49" i="1"/>
  <c r="L67" i="1" l="1"/>
  <c r="L52" i="1"/>
  <c r="L65" i="1"/>
  <c r="L54" i="1"/>
  <c r="G56" i="1"/>
  <c r="L61" i="1" s="1"/>
  <c r="G45" i="1"/>
  <c r="G44" i="1"/>
  <c r="G46" i="1"/>
  <c r="L46" i="1" s="1"/>
  <c r="G35" i="1"/>
  <c r="L35" i="1" s="1"/>
  <c r="M67" i="1" l="1"/>
  <c r="G68" i="1"/>
  <c r="G43" i="1"/>
  <c r="K47" i="1" l="1"/>
  <c r="I47" i="1"/>
  <c r="H47" i="1"/>
  <c r="G42" i="1"/>
  <c r="G41" i="1"/>
  <c r="G40" i="1"/>
  <c r="G39" i="1"/>
  <c r="A39" i="1"/>
  <c r="G38" i="1"/>
  <c r="G37" i="1"/>
  <c r="G36" i="1"/>
  <c r="J47" i="1"/>
  <c r="G34" i="1"/>
  <c r="L34" i="1" s="1"/>
  <c r="M52" i="1" s="1"/>
  <c r="L40" i="1" l="1"/>
  <c r="L45" i="1"/>
  <c r="M65" i="1" s="1"/>
  <c r="G47" i="1"/>
  <c r="G31" i="1"/>
  <c r="G30" i="1"/>
  <c r="G29" i="1"/>
  <c r="G28" i="1"/>
  <c r="G27" i="1"/>
  <c r="G26" i="1"/>
  <c r="G25" i="1"/>
  <c r="G24" i="1"/>
  <c r="G22" i="1"/>
  <c r="A26" i="1"/>
  <c r="L31" i="1" l="1"/>
  <c r="G23" i="1"/>
  <c r="L25" i="1" s="1"/>
  <c r="I20" i="1"/>
  <c r="K32" i="1"/>
  <c r="K20" i="1"/>
  <c r="J32" i="1"/>
  <c r="I32" i="1"/>
  <c r="H32" i="1"/>
  <c r="J20" i="1"/>
  <c r="H20" i="1"/>
  <c r="I69" i="1" l="1"/>
  <c r="H69" i="1"/>
  <c r="J69" i="1"/>
  <c r="K69" i="1"/>
  <c r="G10" i="1"/>
  <c r="G9" i="1"/>
  <c r="L11" i="1" s="1"/>
  <c r="M54" i="1" l="1"/>
  <c r="M61" i="1"/>
  <c r="G32" i="1"/>
  <c r="G20" i="1"/>
  <c r="G69" i="1" l="1"/>
</calcChain>
</file>

<file path=xl/sharedStrings.xml><?xml version="1.0" encoding="utf-8"?>
<sst xmlns="http://schemas.openxmlformats.org/spreadsheetml/2006/main" count="210" uniqueCount="64">
  <si>
    <t>T/r</t>
  </si>
  <si>
    <t>Xizmat safari amalga oshirilgan hudud</t>
  </si>
  <si>
    <t xml:space="preserve">Xizmat safarini amalga oshirgan xodimning familiyasi va ismi </t>
  </si>
  <si>
    <t>Moliyalashtirish manbasi</t>
  </si>
  <si>
    <t xml:space="preserve">Jami xarajat </t>
  </si>
  <si>
    <r>
      <t xml:space="preserve">Turar joy bilan bog‘liq </t>
    </r>
    <r>
      <rPr>
        <i/>
        <sz val="9"/>
        <color theme="1"/>
        <rFont val="Times New Roman"/>
        <family val="1"/>
        <charset val="204"/>
      </rPr>
      <t>(mehmonxona yoki turar joy ijarasi) xarajatlar</t>
    </r>
  </si>
  <si>
    <t>Kundalik xarajatlar</t>
  </si>
  <si>
    <t>Boshqa xarajatlari</t>
  </si>
  <si>
    <t>Ma’lumotlar e’lon qilinayotgan davr bo‘yicha jami:</t>
  </si>
  <si>
    <t>Hisobot yilining o‘tgan davri bo‘yicha jami:</t>
  </si>
  <si>
    <t>Yo‘l xarajatlari</t>
  </si>
  <si>
    <t>Xizmat safarining qisqacha maqsadi</t>
  </si>
  <si>
    <r>
      <t xml:space="preserve">Xizmat safarining davomiylik muddati </t>
    </r>
    <r>
      <rPr>
        <i/>
        <sz val="10"/>
        <color theme="1"/>
        <rFont val="Times New Roman"/>
        <family val="1"/>
        <charset val="204"/>
      </rPr>
      <t>(sutkada)</t>
    </r>
  </si>
  <si>
    <t>Mansabdor shaxslarning xizmat safarlari xarajatlari to‘g‘risidagi</t>
  </si>
  <si>
    <t>MA’LUMOTLAR</t>
  </si>
  <si>
    <t>Xorazm</t>
  </si>
  <si>
    <t>KATTAXANOVA DILNOZAXON SOBIR QIZI</t>
  </si>
  <si>
    <t>Budjet</t>
  </si>
  <si>
    <t>Farg'ona</t>
  </si>
  <si>
    <t>Surxondaryo</t>
  </si>
  <si>
    <t>ABLAYAROV FERUZ KARIMOVICH</t>
  </si>
  <si>
    <t>Namangan, Farg'ona</t>
  </si>
  <si>
    <t>7 kun</t>
  </si>
  <si>
    <t>5 kun</t>
  </si>
  <si>
    <t>2 kun</t>
  </si>
  <si>
    <t>1 kun</t>
  </si>
  <si>
    <t>3 kun</t>
  </si>
  <si>
    <t>6 kun</t>
  </si>
  <si>
    <t>2024-yil 2-chorak</t>
  </si>
  <si>
    <t>Jizzax</t>
  </si>
  <si>
    <t>Navoiy</t>
  </si>
  <si>
    <t>4 kun</t>
  </si>
  <si>
    <t>Qoraqalpog'iston Respublikasi</t>
  </si>
  <si>
    <t>Samarqand</t>
  </si>
  <si>
    <t>Qashqadaryo</t>
  </si>
  <si>
    <t>Sirdaryo, Samarqand</t>
  </si>
  <si>
    <t>2024-yil 3-chorak</t>
  </si>
  <si>
    <r>
      <t>Shundan, xarajat turlari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(</t>
    </r>
    <r>
      <rPr>
        <b/>
        <i/>
        <sz val="10"/>
        <color rgb="FFFF0000"/>
        <rFont val="Times New Roman"/>
        <family val="1"/>
        <charset val="204"/>
      </rPr>
      <t>ming so‘mda</t>
    </r>
    <r>
      <rPr>
        <b/>
        <i/>
        <sz val="10"/>
        <color theme="1"/>
        <rFont val="Times New Roman"/>
        <family val="1"/>
        <charset val="204"/>
      </rPr>
      <t>)</t>
    </r>
  </si>
  <si>
    <t>Qoraqalpog'iston Respublikasi, Xorazm</t>
  </si>
  <si>
    <t>8 kun</t>
  </si>
  <si>
    <t>Qoraqalpog'iston Respublikasi, Xorazm, Buxoro, Navoiy</t>
  </si>
  <si>
    <t>9 kun</t>
  </si>
  <si>
    <t>Navoiy, Buxoro, Qashqadaryo, Surxondaryo</t>
  </si>
  <si>
    <t>Buxoro</t>
  </si>
  <si>
    <t>Namangan</t>
  </si>
  <si>
    <t>Surxondaryo, Qashqadaryo</t>
  </si>
  <si>
    <t>MUMINOV ABDULAZIZ MAJID O‘G‘LI</t>
  </si>
  <si>
    <t>SA’DULLAYEV ALISHER ZAFAR O‘G‘LI</t>
  </si>
  <si>
    <t>XOLMAXMATOV AZIM XAZRATKULOVICH</t>
  </si>
  <si>
    <t>Andijon, Namangan, Farg'ona</t>
  </si>
  <si>
    <t xml:space="preserve"> 8 kun</t>
  </si>
  <si>
    <t>12 kun</t>
  </si>
  <si>
    <t>2024-yil 4-chorak</t>
  </si>
  <si>
    <t>01.04.2025 yil xolatiga</t>
  </si>
  <si>
    <t>2025-yil 1-chorak</t>
  </si>
  <si>
    <t>Andijon</t>
  </si>
  <si>
    <t>Buxoro, Navoiy</t>
  </si>
  <si>
    <t>Namangan viloyatida sohalar bo‘yicha mavjud muammolarni bartaraf etish imkoniyatlarini aniqlash.</t>
  </si>
  <si>
    <t>Yoshlarning biznes gʻoyalarini, “startap” loyihalarni qoʻllab-quvvatlash, xotin-qizlar tadbirkorligini rivojlantirish boʻyicha “Andijon namunasi”ni ishlab chiqish.</t>
  </si>
  <si>
    <t>O‘zbekiston Respublikasi Vazirlar Mahkamasining 2025-yil 11-fevraldagi “Buxoro viloyatida yoshlar bilan ishlash samaradorligini oshirish, ularning iqtidorini ro‘yobga chiqarish va bo‘sh vaqtini mazmunli tashkil etish uchun qo‘shimcha sharoitlar yaratish chora-tadbirlari to‘g‘risida”gi 79-son qarori hududlarda ijrosini samarali tashkil etish hamda sohaga oid kamchiliklarni bartaraf etish.</t>
  </si>
  <si>
    <t xml:space="preserve">Surxondaryo viloyatida sohalar bo‘yicha mavjud muammolarni bartaraf etish imkoniyatlarini aniqlash. </t>
  </si>
  <si>
    <t>Samarqan viloyatida sohalar bo‘yicha mavjud muammolarni bartaraf etish imkoniyatlarini aniqlash.</t>
  </si>
  <si>
    <t>Andijon viloyatida sohalar bo‘yicha mavjud muammolarni bartaraf etish imkoniyatlarini aniqlash.</t>
  </si>
  <si>
    <t>Besh tashabbus olimpiadasi doirasidagi tanlovlar, loyihalar va sport musoboqalarining mahalla, sektor va viloyat bosqichlarini tashkil etishda ko‘maklashish.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</si>
</sst>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164" fontId="3" fillId="3" borderId="5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0" fillId="4" borderId="0" xfId="0" applyNumberFormat="1" applyFill="1"/>
    <xf numFmtId="0" fontId="0" fillId="4" borderId="0" xfId="0" applyFill="1"/>
    <xf numFmtId="0" fontId="10" fillId="0" borderId="0" xfId="0" applyFont="1"/>
    <xf numFmtId="164" fontId="10" fillId="0" borderId="0" xfId="0" applyNumberFormat="1" applyFont="1"/>
    <xf numFmtId="164" fontId="11" fillId="0" borderId="0" xfId="0" applyNumberFormat="1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9"/>
  <sheetViews>
    <sheetView tabSelected="1" zoomScale="130" zoomScaleNormal="130" workbookViewId="0">
      <pane ySplit="6" topLeftCell="A7" activePane="bottomLeft" state="frozen"/>
      <selection pane="bottomLeft" activeCell="E9" sqref="E9:E11"/>
    </sheetView>
  </sheetViews>
  <sheetFormatPr defaultRowHeight="15" x14ac:dyDescent="0.25"/>
  <cols>
    <col min="1" max="1" width="5.28515625" customWidth="1"/>
    <col min="2" max="2" width="35.85546875" customWidth="1"/>
    <col min="3" max="3" width="17.42578125" customWidth="1"/>
    <col min="4" max="4" width="11.28515625" customWidth="1"/>
    <col min="5" max="5" width="23.85546875" customWidth="1"/>
    <col min="8" max="8" width="13" customWidth="1"/>
    <col min="12" max="12" width="9.140625" style="19"/>
    <col min="13" max="13" width="10.85546875" customWidth="1"/>
  </cols>
  <sheetData>
    <row r="2" spans="1:12" x14ac:dyDescent="0.2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x14ac:dyDescent="0.25">
      <c r="A3" s="35" t="s">
        <v>14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15.75" thickBot="1" x14ac:dyDescent="0.3">
      <c r="A4" s="7" t="s">
        <v>53</v>
      </c>
      <c r="B4" s="8"/>
    </row>
    <row r="5" spans="1:12" ht="28.5" customHeight="1" thickBot="1" x14ac:dyDescent="0.3">
      <c r="A5" s="31" t="s">
        <v>0</v>
      </c>
      <c r="B5" s="31" t="s">
        <v>11</v>
      </c>
      <c r="C5" s="31" t="s">
        <v>1</v>
      </c>
      <c r="D5" s="31" t="s">
        <v>12</v>
      </c>
      <c r="E5" s="31" t="s">
        <v>2</v>
      </c>
      <c r="F5" s="33" t="s">
        <v>3</v>
      </c>
      <c r="G5" s="33" t="s">
        <v>4</v>
      </c>
      <c r="H5" s="36" t="s">
        <v>37</v>
      </c>
      <c r="I5" s="37"/>
      <c r="J5" s="37"/>
      <c r="K5" s="38"/>
    </row>
    <row r="6" spans="1:12" ht="82.5" customHeight="1" thickBot="1" x14ac:dyDescent="0.3">
      <c r="A6" s="32"/>
      <c r="B6" s="32"/>
      <c r="C6" s="32"/>
      <c r="D6" s="32"/>
      <c r="E6" s="32"/>
      <c r="F6" s="34"/>
      <c r="G6" s="34"/>
      <c r="H6" s="5" t="s">
        <v>5</v>
      </c>
      <c r="I6" s="1" t="s">
        <v>10</v>
      </c>
      <c r="J6" s="5" t="s">
        <v>6</v>
      </c>
      <c r="K6" s="5" t="s">
        <v>7</v>
      </c>
    </row>
    <row r="7" spans="1:12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</row>
    <row r="8" spans="1:12" ht="15.75" thickBot="1" x14ac:dyDescent="0.3">
      <c r="A8" s="25" t="s">
        <v>54</v>
      </c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2" ht="44.25" customHeight="1" thickBot="1" x14ac:dyDescent="0.3">
      <c r="A9" s="22">
        <v>1</v>
      </c>
      <c r="B9" s="11" t="s">
        <v>62</v>
      </c>
      <c r="C9" s="4" t="s">
        <v>55</v>
      </c>
      <c r="D9" s="4" t="s">
        <v>25</v>
      </c>
      <c r="E9" s="22" t="s">
        <v>47</v>
      </c>
      <c r="F9" s="4" t="s">
        <v>17</v>
      </c>
      <c r="G9" s="9">
        <f>+K9+J9+I9+H9</f>
        <v>925</v>
      </c>
      <c r="H9" s="9">
        <v>850</v>
      </c>
      <c r="I9" s="9">
        <f>(0+0)/1000</f>
        <v>0</v>
      </c>
      <c r="J9" s="9">
        <v>75</v>
      </c>
      <c r="K9" s="9">
        <v>0</v>
      </c>
    </row>
    <row r="10" spans="1:12" ht="39" thickBot="1" x14ac:dyDescent="0.3">
      <c r="A10" s="24"/>
      <c r="B10" s="11" t="s">
        <v>60</v>
      </c>
      <c r="C10" s="4" t="s">
        <v>19</v>
      </c>
      <c r="D10" s="4" t="s">
        <v>25</v>
      </c>
      <c r="E10" s="23"/>
      <c r="F10" s="4" t="s">
        <v>17</v>
      </c>
      <c r="G10" s="9">
        <f t="shared" ref="G10:G19" si="0">+K10+J10+I10+H10</f>
        <v>1660.077</v>
      </c>
      <c r="H10" s="9">
        <v>0</v>
      </c>
      <c r="I10" s="9">
        <v>1660.077</v>
      </c>
      <c r="J10" s="9">
        <v>0</v>
      </c>
      <c r="K10" s="9">
        <v>0</v>
      </c>
      <c r="L10" s="20"/>
    </row>
    <row r="11" spans="1:12" ht="39" thickBot="1" x14ac:dyDescent="0.3">
      <c r="A11" s="16"/>
      <c r="B11" s="11" t="s">
        <v>61</v>
      </c>
      <c r="C11" s="4" t="s">
        <v>33</v>
      </c>
      <c r="D11" s="4" t="s">
        <v>25</v>
      </c>
      <c r="E11" s="24"/>
      <c r="F11" s="4" t="s">
        <v>17</v>
      </c>
      <c r="G11" s="9">
        <f t="shared" si="0"/>
        <v>975</v>
      </c>
      <c r="H11" s="9">
        <v>900</v>
      </c>
      <c r="I11" s="9">
        <v>0</v>
      </c>
      <c r="J11" s="9">
        <v>75</v>
      </c>
      <c r="K11" s="9">
        <v>0</v>
      </c>
      <c r="L11" s="21">
        <f>+G9+G10+G11</f>
        <v>3560.0770000000002</v>
      </c>
    </row>
    <row r="12" spans="1:12" ht="25.5" customHeight="1" thickBot="1" x14ac:dyDescent="0.3">
      <c r="A12" s="16"/>
      <c r="B12" s="11" t="s">
        <v>63</v>
      </c>
      <c r="C12" s="4" t="s">
        <v>55</v>
      </c>
      <c r="D12" s="4" t="s">
        <v>25</v>
      </c>
      <c r="E12" s="15" t="s">
        <v>16</v>
      </c>
      <c r="F12" s="4" t="s">
        <v>17</v>
      </c>
      <c r="G12" s="9">
        <f t="shared" si="0"/>
        <v>1537.2939999999999</v>
      </c>
      <c r="H12" s="9">
        <v>700</v>
      </c>
      <c r="I12" s="9">
        <f>208.66+553.634</f>
        <v>762.29399999999998</v>
      </c>
      <c r="J12" s="9">
        <v>75</v>
      </c>
      <c r="K12" s="9">
        <v>0</v>
      </c>
      <c r="L12" s="21">
        <f>+G12</f>
        <v>1537.2939999999999</v>
      </c>
    </row>
    <row r="13" spans="1:12" ht="123" customHeight="1" thickBot="1" x14ac:dyDescent="0.3">
      <c r="A13" s="16"/>
      <c r="B13" s="11" t="s">
        <v>59</v>
      </c>
      <c r="C13" s="4" t="s">
        <v>56</v>
      </c>
      <c r="D13" s="4" t="s">
        <v>25</v>
      </c>
      <c r="E13" s="22" t="s">
        <v>20</v>
      </c>
      <c r="F13" s="4" t="s">
        <v>17</v>
      </c>
      <c r="G13" s="9">
        <f t="shared" si="0"/>
        <v>2707.41</v>
      </c>
      <c r="H13" s="9">
        <v>750</v>
      </c>
      <c r="I13" s="9">
        <f>1283.535+558+40.875</f>
        <v>1882.41</v>
      </c>
      <c r="J13" s="9">
        <v>75</v>
      </c>
      <c r="K13" s="9">
        <v>0</v>
      </c>
      <c r="L13" s="20"/>
    </row>
    <row r="14" spans="1:12" ht="51.75" thickBot="1" x14ac:dyDescent="0.3">
      <c r="A14" s="16"/>
      <c r="B14" s="11" t="s">
        <v>58</v>
      </c>
      <c r="C14" s="4" t="s">
        <v>55</v>
      </c>
      <c r="D14" s="4" t="s">
        <v>25</v>
      </c>
      <c r="E14" s="23"/>
      <c r="F14" s="4" t="s">
        <v>17</v>
      </c>
      <c r="G14" s="9">
        <f t="shared" si="0"/>
        <v>1817.5650000000001</v>
      </c>
      <c r="H14" s="9">
        <v>0</v>
      </c>
      <c r="I14" s="9">
        <f>1756.065+61.5</f>
        <v>1817.5650000000001</v>
      </c>
      <c r="J14" s="9">
        <v>0</v>
      </c>
      <c r="K14" s="9">
        <v>0</v>
      </c>
      <c r="L14" s="20"/>
    </row>
    <row r="15" spans="1:12" ht="39" thickBot="1" x14ac:dyDescent="0.3">
      <c r="A15" s="16"/>
      <c r="B15" s="11" t="s">
        <v>60</v>
      </c>
      <c r="C15" s="4" t="s">
        <v>19</v>
      </c>
      <c r="D15" s="4" t="s">
        <v>25</v>
      </c>
      <c r="E15" s="23"/>
      <c r="F15" s="4" t="s">
        <v>17</v>
      </c>
      <c r="G15" s="9">
        <f t="shared" si="0"/>
        <v>3106.373</v>
      </c>
      <c r="H15" s="9">
        <v>750</v>
      </c>
      <c r="I15" s="9">
        <v>2281.373</v>
      </c>
      <c r="J15" s="9">
        <v>75</v>
      </c>
      <c r="K15" s="9">
        <v>0</v>
      </c>
      <c r="L15" s="20"/>
    </row>
    <row r="16" spans="1:12" ht="39" thickBot="1" x14ac:dyDescent="0.3">
      <c r="A16" s="16"/>
      <c r="B16" s="11" t="s">
        <v>61</v>
      </c>
      <c r="C16" s="4" t="s">
        <v>33</v>
      </c>
      <c r="D16" s="4" t="s">
        <v>25</v>
      </c>
      <c r="E16" s="24"/>
      <c r="F16" s="4" t="s">
        <v>17</v>
      </c>
      <c r="G16" s="9">
        <f t="shared" si="0"/>
        <v>1090</v>
      </c>
      <c r="H16" s="9">
        <v>0</v>
      </c>
      <c r="I16" s="9">
        <v>1090</v>
      </c>
      <c r="J16" s="9">
        <v>0</v>
      </c>
      <c r="K16" s="9">
        <v>0</v>
      </c>
      <c r="L16" s="21"/>
    </row>
    <row r="17" spans="1:13" ht="44.25" customHeight="1" thickBot="1" x14ac:dyDescent="0.3">
      <c r="A17" s="16"/>
      <c r="B17" s="11" t="s">
        <v>57</v>
      </c>
      <c r="C17" s="4" t="s">
        <v>44</v>
      </c>
      <c r="D17" s="4" t="s">
        <v>25</v>
      </c>
      <c r="E17" s="22" t="s">
        <v>46</v>
      </c>
      <c r="F17" s="4" t="s">
        <v>17</v>
      </c>
      <c r="G17" s="9">
        <f t="shared" si="0"/>
        <v>787.13099999999997</v>
      </c>
      <c r="H17" s="9">
        <v>0</v>
      </c>
      <c r="I17" s="9">
        <f>400.371+280.26+31.5</f>
        <v>712.13099999999997</v>
      </c>
      <c r="J17" s="9">
        <v>75</v>
      </c>
      <c r="K17" s="9">
        <v>0</v>
      </c>
      <c r="L17" s="20"/>
    </row>
    <row r="18" spans="1:13" ht="39" thickBot="1" x14ac:dyDescent="0.3">
      <c r="A18" s="16"/>
      <c r="B18" s="11" t="s">
        <v>62</v>
      </c>
      <c r="C18" s="4" t="s">
        <v>55</v>
      </c>
      <c r="D18" s="4" t="s">
        <v>25</v>
      </c>
      <c r="E18" s="23"/>
      <c r="F18" s="4" t="s">
        <v>17</v>
      </c>
      <c r="G18" s="9">
        <f t="shared" si="0"/>
        <v>1465.12</v>
      </c>
      <c r="H18" s="9">
        <v>600</v>
      </c>
      <c r="I18" s="9">
        <f>734.995+55.125</f>
        <v>790.12</v>
      </c>
      <c r="J18" s="9">
        <v>75</v>
      </c>
      <c r="K18" s="9">
        <v>0</v>
      </c>
      <c r="L18" s="20"/>
    </row>
    <row r="19" spans="1:13" ht="39" thickBot="1" x14ac:dyDescent="0.3">
      <c r="A19" s="16"/>
      <c r="B19" s="11" t="s">
        <v>62</v>
      </c>
      <c r="C19" s="4" t="s">
        <v>55</v>
      </c>
      <c r="D19" s="4" t="s">
        <v>41</v>
      </c>
      <c r="E19" s="24"/>
      <c r="F19" s="4" t="s">
        <v>17</v>
      </c>
      <c r="G19" s="9">
        <f t="shared" si="0"/>
        <v>2738.625</v>
      </c>
      <c r="H19" s="9">
        <v>1800</v>
      </c>
      <c r="I19" s="9">
        <v>263.625</v>
      </c>
      <c r="J19" s="9">
        <v>675</v>
      </c>
      <c r="K19" s="9">
        <v>0</v>
      </c>
      <c r="L19" s="21"/>
    </row>
    <row r="20" spans="1:13" ht="15.75" thickBot="1" x14ac:dyDescent="0.3">
      <c r="A20" s="28" t="s">
        <v>8</v>
      </c>
      <c r="B20" s="29"/>
      <c r="C20" s="29"/>
      <c r="D20" s="29"/>
      <c r="E20" s="29"/>
      <c r="F20" s="30"/>
      <c r="G20" s="10">
        <f>SUM(G9:G19)</f>
        <v>18809.594999999998</v>
      </c>
      <c r="H20" s="10">
        <f>SUM(H9:H19)</f>
        <v>6350</v>
      </c>
      <c r="I20" s="10">
        <f>SUM(I9:I19)</f>
        <v>11259.594999999999</v>
      </c>
      <c r="J20" s="10">
        <f>SUM(J9:J19)</f>
        <v>1200</v>
      </c>
      <c r="K20" s="10">
        <f>SUM(K9:K19)</f>
        <v>0</v>
      </c>
      <c r="M20" s="14"/>
    </row>
    <row r="21" spans="1:13" ht="15.75" hidden="1" thickBot="1" x14ac:dyDescent="0.3">
      <c r="A21" s="25" t="s">
        <v>28</v>
      </c>
      <c r="B21" s="26"/>
      <c r="C21" s="26"/>
      <c r="D21" s="26"/>
      <c r="E21" s="26"/>
      <c r="F21" s="26"/>
      <c r="G21" s="26"/>
      <c r="H21" s="26"/>
      <c r="I21" s="26"/>
      <c r="J21" s="26"/>
      <c r="K21" s="27"/>
    </row>
    <row r="22" spans="1:13" ht="15.75" hidden="1" thickBot="1" x14ac:dyDescent="0.3">
      <c r="A22" s="22">
        <v>1</v>
      </c>
      <c r="B22" s="11"/>
      <c r="C22" s="4" t="s">
        <v>29</v>
      </c>
      <c r="D22" s="4" t="s">
        <v>26</v>
      </c>
      <c r="E22" s="22" t="s">
        <v>16</v>
      </c>
      <c r="F22" s="4" t="s">
        <v>17</v>
      </c>
      <c r="G22" s="9">
        <f>+K22+J22+I22+H22</f>
        <v>0</v>
      </c>
      <c r="H22" s="9"/>
      <c r="I22" s="6"/>
      <c r="J22" s="9"/>
      <c r="K22" s="9">
        <v>0</v>
      </c>
    </row>
    <row r="23" spans="1:13" ht="15.75" hidden="1" thickBot="1" x14ac:dyDescent="0.3">
      <c r="A23" s="23"/>
      <c r="B23" s="11"/>
      <c r="C23" s="4" t="s">
        <v>30</v>
      </c>
      <c r="D23" s="4" t="s">
        <v>31</v>
      </c>
      <c r="E23" s="23"/>
      <c r="F23" s="4" t="s">
        <v>17</v>
      </c>
      <c r="G23" s="9">
        <f t="shared" ref="G23:G31" si="1">+K23+J23+I23+H23</f>
        <v>0</v>
      </c>
      <c r="H23" s="9"/>
      <c r="I23" s="9"/>
      <c r="J23" s="9"/>
      <c r="K23" s="9">
        <v>0</v>
      </c>
    </row>
    <row r="24" spans="1:13" ht="26.25" hidden="1" thickBot="1" x14ac:dyDescent="0.3">
      <c r="A24" s="23"/>
      <c r="B24" s="11"/>
      <c r="C24" s="4" t="s">
        <v>32</v>
      </c>
      <c r="D24" s="4" t="s">
        <v>25</v>
      </c>
      <c r="E24" s="23"/>
      <c r="F24" s="4" t="s">
        <v>17</v>
      </c>
      <c r="G24" s="9">
        <f t="shared" si="1"/>
        <v>0</v>
      </c>
      <c r="H24" s="9"/>
      <c r="I24" s="9"/>
      <c r="J24" s="9"/>
      <c r="K24" s="9">
        <v>0</v>
      </c>
    </row>
    <row r="25" spans="1:13" ht="15.75" hidden="1" thickBot="1" x14ac:dyDescent="0.3">
      <c r="A25" s="24"/>
      <c r="B25" s="11"/>
      <c r="C25" s="4" t="s">
        <v>33</v>
      </c>
      <c r="D25" s="4" t="s">
        <v>24</v>
      </c>
      <c r="E25" s="24"/>
      <c r="F25" s="4" t="s">
        <v>17</v>
      </c>
      <c r="G25" s="9">
        <f t="shared" si="1"/>
        <v>0</v>
      </c>
      <c r="H25" s="9"/>
      <c r="I25" s="9"/>
      <c r="J25" s="9"/>
      <c r="K25" s="9">
        <v>0</v>
      </c>
      <c r="L25" s="20">
        <f>+G22+G23+G24+G25</f>
        <v>0</v>
      </c>
    </row>
    <row r="26" spans="1:13" ht="15.75" hidden="1" thickBot="1" x14ac:dyDescent="0.3">
      <c r="A26" s="22">
        <f>+A22+1</f>
        <v>2</v>
      </c>
      <c r="B26" s="11"/>
      <c r="C26" s="4" t="s">
        <v>19</v>
      </c>
      <c r="D26" s="4" t="s">
        <v>26</v>
      </c>
      <c r="E26" s="22" t="s">
        <v>20</v>
      </c>
      <c r="F26" s="4" t="s">
        <v>17</v>
      </c>
      <c r="G26" s="9">
        <f t="shared" si="1"/>
        <v>0</v>
      </c>
      <c r="H26" s="9"/>
      <c r="I26" s="9"/>
      <c r="J26" s="9"/>
      <c r="K26" s="9">
        <v>0</v>
      </c>
    </row>
    <row r="27" spans="1:13" ht="15.75" hidden="1" thickBot="1" x14ac:dyDescent="0.3">
      <c r="A27" s="23"/>
      <c r="B27" s="11"/>
      <c r="C27" s="4" t="s">
        <v>34</v>
      </c>
      <c r="D27" s="4" t="s">
        <v>31</v>
      </c>
      <c r="E27" s="23"/>
      <c r="F27" s="4" t="s">
        <v>17</v>
      </c>
      <c r="G27" s="9">
        <f t="shared" si="1"/>
        <v>0</v>
      </c>
      <c r="H27" s="9"/>
      <c r="I27" s="9"/>
      <c r="J27" s="9"/>
      <c r="K27" s="9">
        <v>0</v>
      </c>
    </row>
    <row r="28" spans="1:13" ht="15.75" hidden="1" thickBot="1" x14ac:dyDescent="0.3">
      <c r="A28" s="23"/>
      <c r="B28" s="11"/>
      <c r="C28" s="4" t="s">
        <v>29</v>
      </c>
      <c r="D28" s="4" t="s">
        <v>25</v>
      </c>
      <c r="E28" s="23"/>
      <c r="F28" s="4" t="s">
        <v>17</v>
      </c>
      <c r="G28" s="9">
        <f t="shared" si="1"/>
        <v>0</v>
      </c>
      <c r="H28" s="9"/>
      <c r="I28" s="9"/>
      <c r="J28" s="9"/>
      <c r="K28" s="9">
        <v>0</v>
      </c>
    </row>
    <row r="29" spans="1:13" ht="15.75" hidden="1" thickBot="1" x14ac:dyDescent="0.3">
      <c r="A29" s="23"/>
      <c r="B29" s="11"/>
      <c r="C29" s="4" t="s">
        <v>35</v>
      </c>
      <c r="D29" s="4" t="s">
        <v>31</v>
      </c>
      <c r="E29" s="23"/>
      <c r="F29" s="4" t="s">
        <v>17</v>
      </c>
      <c r="G29" s="9">
        <f t="shared" si="1"/>
        <v>0</v>
      </c>
      <c r="H29" s="9"/>
      <c r="I29" s="9"/>
      <c r="J29" s="9"/>
      <c r="K29" s="9">
        <v>0</v>
      </c>
    </row>
    <row r="30" spans="1:13" ht="15.75" hidden="1" thickBot="1" x14ac:dyDescent="0.3">
      <c r="A30" s="23"/>
      <c r="B30" s="11"/>
      <c r="C30" s="4" t="s">
        <v>19</v>
      </c>
      <c r="D30" s="4" t="s">
        <v>31</v>
      </c>
      <c r="E30" s="23"/>
      <c r="F30" s="4" t="s">
        <v>17</v>
      </c>
      <c r="G30" s="9">
        <f t="shared" si="1"/>
        <v>0</v>
      </c>
      <c r="H30" s="9"/>
      <c r="I30" s="9"/>
      <c r="J30" s="9"/>
      <c r="K30" s="9">
        <v>0</v>
      </c>
    </row>
    <row r="31" spans="1:13" ht="15.75" hidden="1" thickBot="1" x14ac:dyDescent="0.3">
      <c r="A31" s="24"/>
      <c r="B31" s="11"/>
      <c r="C31" s="4" t="s">
        <v>18</v>
      </c>
      <c r="D31" s="4" t="s">
        <v>26</v>
      </c>
      <c r="E31" s="24"/>
      <c r="F31" s="4" t="s">
        <v>17</v>
      </c>
      <c r="G31" s="9">
        <f t="shared" si="1"/>
        <v>0</v>
      </c>
      <c r="H31" s="9"/>
      <c r="I31" s="9"/>
      <c r="J31" s="9"/>
      <c r="K31" s="9">
        <v>0</v>
      </c>
      <c r="L31" s="20">
        <f>+G26+G27+G28+G29+G30+G31</f>
        <v>0</v>
      </c>
    </row>
    <row r="32" spans="1:13" ht="15.75" hidden="1" thickBot="1" x14ac:dyDescent="0.3">
      <c r="A32" s="28" t="s">
        <v>8</v>
      </c>
      <c r="B32" s="29"/>
      <c r="C32" s="29"/>
      <c r="D32" s="29"/>
      <c r="E32" s="29"/>
      <c r="F32" s="30"/>
      <c r="G32" s="10">
        <f>SUM(G22:G31)</f>
        <v>0</v>
      </c>
      <c r="H32" s="10">
        <f t="shared" ref="H32:K32" si="2">SUM(H22:H31)</f>
        <v>0</v>
      </c>
      <c r="I32" s="10">
        <f t="shared" si="2"/>
        <v>0</v>
      </c>
      <c r="J32" s="10">
        <f t="shared" si="2"/>
        <v>0</v>
      </c>
      <c r="K32" s="10">
        <f t="shared" si="2"/>
        <v>0</v>
      </c>
    </row>
    <row r="33" spans="1:13" ht="15.75" hidden="1" customHeight="1" thickBot="1" x14ac:dyDescent="0.3">
      <c r="A33" s="25" t="s">
        <v>36</v>
      </c>
      <c r="B33" s="26"/>
      <c r="C33" s="26"/>
      <c r="D33" s="26"/>
      <c r="E33" s="26"/>
      <c r="F33" s="26"/>
      <c r="G33" s="26"/>
      <c r="H33" s="26"/>
      <c r="I33" s="26"/>
      <c r="J33" s="26"/>
      <c r="K33" s="27"/>
    </row>
    <row r="34" spans="1:13" ht="26.25" hidden="1" thickBot="1" x14ac:dyDescent="0.3">
      <c r="A34" s="22">
        <v>1</v>
      </c>
      <c r="B34" s="11"/>
      <c r="C34" s="4" t="s">
        <v>38</v>
      </c>
      <c r="D34" s="4" t="s">
        <v>23</v>
      </c>
      <c r="E34" s="13" t="s">
        <v>47</v>
      </c>
      <c r="F34" s="4" t="s">
        <v>17</v>
      </c>
      <c r="G34" s="9">
        <f>+K34+J34+I34+H34</f>
        <v>0</v>
      </c>
      <c r="H34" s="9"/>
      <c r="I34" s="6"/>
      <c r="J34" s="9"/>
      <c r="K34" s="9"/>
      <c r="L34" s="20">
        <f>+G34</f>
        <v>0</v>
      </c>
    </row>
    <row r="35" spans="1:13" ht="26.25" hidden="1" thickBot="1" x14ac:dyDescent="0.3">
      <c r="A35" s="23"/>
      <c r="B35" s="11"/>
      <c r="C35" s="4" t="s">
        <v>33</v>
      </c>
      <c r="D35" s="4" t="s">
        <v>25</v>
      </c>
      <c r="E35" s="13" t="s">
        <v>16</v>
      </c>
      <c r="F35" s="4" t="s">
        <v>17</v>
      </c>
      <c r="G35" s="9">
        <f>+K35+J35+I35+H35</f>
        <v>0</v>
      </c>
      <c r="H35" s="9"/>
      <c r="I35" s="6"/>
      <c r="J35" s="9"/>
      <c r="K35" s="9"/>
      <c r="L35" s="20">
        <f>+G35</f>
        <v>0</v>
      </c>
    </row>
    <row r="36" spans="1:13" ht="26.25" hidden="1" thickBot="1" x14ac:dyDescent="0.3">
      <c r="A36" s="23"/>
      <c r="B36" s="11"/>
      <c r="C36" s="4" t="s">
        <v>38</v>
      </c>
      <c r="D36" s="4" t="s">
        <v>23</v>
      </c>
      <c r="E36" s="22" t="s">
        <v>20</v>
      </c>
      <c r="F36" s="4" t="s">
        <v>17</v>
      </c>
      <c r="G36" s="9">
        <f t="shared" ref="G36:G46" si="3">+K36+J36+I36+H36</f>
        <v>0</v>
      </c>
      <c r="H36" s="9"/>
      <c r="I36" s="9"/>
      <c r="J36" s="9"/>
      <c r="K36" s="9"/>
    </row>
    <row r="37" spans="1:13" ht="51.75" hidden="1" thickBot="1" x14ac:dyDescent="0.3">
      <c r="A37" s="23"/>
      <c r="B37" s="11"/>
      <c r="C37" s="4" t="s">
        <v>40</v>
      </c>
      <c r="D37" s="4" t="s">
        <v>39</v>
      </c>
      <c r="E37" s="23"/>
      <c r="F37" s="4" t="s">
        <v>17</v>
      </c>
      <c r="G37" s="9">
        <f t="shared" si="3"/>
        <v>0</v>
      </c>
      <c r="H37" s="9"/>
      <c r="I37" s="9"/>
      <c r="J37" s="9"/>
      <c r="K37" s="9"/>
    </row>
    <row r="38" spans="1:13" ht="15.75" hidden="1" thickBot="1" x14ac:dyDescent="0.3">
      <c r="A38" s="24"/>
      <c r="B38" s="11"/>
      <c r="C38" s="4" t="s">
        <v>21</v>
      </c>
      <c r="D38" s="4" t="s">
        <v>25</v>
      </c>
      <c r="E38" s="23"/>
      <c r="F38" s="4" t="s">
        <v>17</v>
      </c>
      <c r="G38" s="9">
        <f t="shared" si="3"/>
        <v>0</v>
      </c>
      <c r="H38" s="9"/>
      <c r="I38" s="9"/>
      <c r="J38" s="9"/>
      <c r="K38" s="9"/>
    </row>
    <row r="39" spans="1:13" ht="15.75" hidden="1" customHeight="1" thickBot="1" x14ac:dyDescent="0.3">
      <c r="A39" s="22">
        <f>+A34+1</f>
        <v>2</v>
      </c>
      <c r="B39" s="11"/>
      <c r="C39" s="4" t="s">
        <v>43</v>
      </c>
      <c r="D39" s="4" t="s">
        <v>41</v>
      </c>
      <c r="E39" s="23"/>
      <c r="F39" s="4" t="s">
        <v>17</v>
      </c>
      <c r="G39" s="9">
        <f t="shared" si="3"/>
        <v>0</v>
      </c>
      <c r="H39" s="9"/>
      <c r="I39" s="9"/>
      <c r="J39" s="9"/>
      <c r="K39" s="9"/>
    </row>
    <row r="40" spans="1:13" ht="26.25" hidden="1" thickBot="1" x14ac:dyDescent="0.3">
      <c r="A40" s="23"/>
      <c r="B40" s="11"/>
      <c r="C40" s="4" t="s">
        <v>45</v>
      </c>
      <c r="D40" s="4" t="s">
        <v>31</v>
      </c>
      <c r="E40" s="24"/>
      <c r="F40" s="4" t="s">
        <v>17</v>
      </c>
      <c r="G40" s="9">
        <f t="shared" si="3"/>
        <v>0</v>
      </c>
      <c r="H40" s="9"/>
      <c r="I40" s="9"/>
      <c r="J40" s="9"/>
      <c r="K40" s="9"/>
      <c r="L40" s="20">
        <f>+G36+G37+G38+G39+G40</f>
        <v>0</v>
      </c>
    </row>
    <row r="41" spans="1:13" ht="26.25" hidden="1" thickBot="1" x14ac:dyDescent="0.3">
      <c r="A41" s="23"/>
      <c r="B41" s="11"/>
      <c r="C41" s="4" t="s">
        <v>38</v>
      </c>
      <c r="D41" s="4" t="s">
        <v>22</v>
      </c>
      <c r="E41" s="22" t="s">
        <v>46</v>
      </c>
      <c r="F41" s="4" t="s">
        <v>17</v>
      </c>
      <c r="G41" s="9">
        <f t="shared" si="3"/>
        <v>0</v>
      </c>
      <c r="H41" s="9"/>
      <c r="I41" s="9"/>
      <c r="J41" s="9"/>
      <c r="K41" s="9"/>
    </row>
    <row r="42" spans="1:13" ht="15.75" hidden="1" thickBot="1" x14ac:dyDescent="0.3">
      <c r="A42" s="23"/>
      <c r="B42" s="11"/>
      <c r="C42" s="4" t="s">
        <v>34</v>
      </c>
      <c r="D42" s="4" t="s">
        <v>25</v>
      </c>
      <c r="E42" s="23"/>
      <c r="F42" s="4" t="s">
        <v>17</v>
      </c>
      <c r="G42" s="9">
        <f t="shared" si="3"/>
        <v>0</v>
      </c>
      <c r="H42" s="9"/>
      <c r="I42" s="9"/>
      <c r="J42" s="9"/>
      <c r="K42" s="9"/>
    </row>
    <row r="43" spans="1:13" ht="26.25" hidden="1" thickBot="1" x14ac:dyDescent="0.3">
      <c r="A43" s="23"/>
      <c r="B43" s="11"/>
      <c r="C43" s="4" t="s">
        <v>32</v>
      </c>
      <c r="D43" s="4" t="s">
        <v>22</v>
      </c>
      <c r="E43" s="23"/>
      <c r="F43" s="4" t="s">
        <v>17</v>
      </c>
      <c r="G43" s="9">
        <f t="shared" si="3"/>
        <v>0</v>
      </c>
      <c r="H43" s="9"/>
      <c r="I43" s="9"/>
      <c r="J43" s="9"/>
      <c r="K43" s="9"/>
    </row>
    <row r="44" spans="1:13" ht="15.75" hidden="1" thickBot="1" x14ac:dyDescent="0.3">
      <c r="A44" s="23"/>
      <c r="B44" s="11"/>
      <c r="C44" s="4" t="s">
        <v>29</v>
      </c>
      <c r="D44" s="4" t="s">
        <v>27</v>
      </c>
      <c r="E44" s="23"/>
      <c r="F44" s="4" t="s">
        <v>17</v>
      </c>
      <c r="G44" s="9">
        <f t="shared" si="3"/>
        <v>0</v>
      </c>
      <c r="H44" s="9"/>
      <c r="I44" s="9"/>
      <c r="J44" s="9"/>
      <c r="K44" s="9"/>
    </row>
    <row r="45" spans="1:13" ht="15.75" hidden="1" thickBot="1" x14ac:dyDescent="0.3">
      <c r="A45" s="23"/>
      <c r="B45" s="11"/>
      <c r="C45" s="4" t="s">
        <v>44</v>
      </c>
      <c r="D45" s="4" t="s">
        <v>31</v>
      </c>
      <c r="E45" s="24"/>
      <c r="F45" s="4" t="s">
        <v>17</v>
      </c>
      <c r="G45" s="9">
        <f t="shared" si="3"/>
        <v>0</v>
      </c>
      <c r="H45" s="9"/>
      <c r="I45" s="9"/>
      <c r="J45" s="9"/>
      <c r="K45" s="9"/>
      <c r="L45" s="20">
        <f>+G41+G42+G43+G44+G45</f>
        <v>0</v>
      </c>
    </row>
    <row r="46" spans="1:13" ht="39" hidden="1" thickBot="1" x14ac:dyDescent="0.3">
      <c r="A46" s="23"/>
      <c r="B46" s="11"/>
      <c r="C46" s="4" t="s">
        <v>42</v>
      </c>
      <c r="D46" s="4" t="s">
        <v>22</v>
      </c>
      <c r="E46" s="13" t="s">
        <v>48</v>
      </c>
      <c r="F46" s="4" t="s">
        <v>17</v>
      </c>
      <c r="G46" s="9">
        <f t="shared" si="3"/>
        <v>0</v>
      </c>
      <c r="H46" s="9"/>
      <c r="I46" s="9"/>
      <c r="J46" s="9"/>
      <c r="K46" s="9"/>
      <c r="L46" s="20">
        <f>+G46</f>
        <v>0</v>
      </c>
      <c r="M46" s="14"/>
    </row>
    <row r="47" spans="1:13" ht="15.75" hidden="1" customHeight="1" thickBot="1" x14ac:dyDescent="0.3">
      <c r="A47" s="28" t="s">
        <v>8</v>
      </c>
      <c r="B47" s="29"/>
      <c r="C47" s="29"/>
      <c r="D47" s="29"/>
      <c r="E47" s="29"/>
      <c r="F47" s="30"/>
      <c r="G47" s="10">
        <f>SUM(G34:G46)</f>
        <v>0</v>
      </c>
      <c r="H47" s="10">
        <f>SUM(H34:H46)</f>
        <v>0</v>
      </c>
      <c r="I47" s="10">
        <f>SUM(I34:I46)</f>
        <v>0</v>
      </c>
      <c r="J47" s="10">
        <f>SUM(J34:J46)</f>
        <v>0</v>
      </c>
      <c r="K47" s="10">
        <f>SUM(K34:K46)</f>
        <v>0</v>
      </c>
    </row>
    <row r="48" spans="1:13" ht="15.75" hidden="1" customHeight="1" thickBot="1" x14ac:dyDescent="0.3">
      <c r="A48" s="25" t="s">
        <v>52</v>
      </c>
      <c r="B48" s="26"/>
      <c r="C48" s="26"/>
      <c r="D48" s="26"/>
      <c r="E48" s="26"/>
      <c r="F48" s="26"/>
      <c r="G48" s="26"/>
      <c r="H48" s="26"/>
      <c r="I48" s="26"/>
      <c r="J48" s="26"/>
      <c r="K48" s="27"/>
    </row>
    <row r="49" spans="1:13" ht="15.75" hidden="1" customHeight="1" thickBot="1" x14ac:dyDescent="0.3">
      <c r="A49" s="12"/>
      <c r="B49" s="11"/>
      <c r="C49" s="4" t="s">
        <v>30</v>
      </c>
      <c r="D49" s="4" t="s">
        <v>26</v>
      </c>
      <c r="E49" s="22" t="s">
        <v>47</v>
      </c>
      <c r="F49" s="4" t="s">
        <v>17</v>
      </c>
      <c r="G49" s="9">
        <f>+K49+J49+I49+H49</f>
        <v>0</v>
      </c>
      <c r="H49" s="9"/>
      <c r="I49" s="6"/>
      <c r="J49" s="9"/>
      <c r="K49" s="9"/>
    </row>
    <row r="50" spans="1:13" ht="15.75" hidden="1" thickBot="1" x14ac:dyDescent="0.3">
      <c r="A50" s="12"/>
      <c r="B50" s="11"/>
      <c r="C50" s="4" t="s">
        <v>18</v>
      </c>
      <c r="D50" s="4" t="s">
        <v>25</v>
      </c>
      <c r="E50" s="23"/>
      <c r="F50" s="4" t="s">
        <v>17</v>
      </c>
      <c r="G50" s="9">
        <f>+K50+J50+I50+H50</f>
        <v>0</v>
      </c>
      <c r="H50" s="9"/>
      <c r="I50" s="6"/>
      <c r="J50" s="9"/>
      <c r="K50" s="9"/>
      <c r="L50" s="20"/>
      <c r="M50" s="14"/>
    </row>
    <row r="51" spans="1:13" ht="15.75" hidden="1" thickBot="1" x14ac:dyDescent="0.3">
      <c r="A51" s="12"/>
      <c r="B51" s="11"/>
      <c r="C51" s="4" t="s">
        <v>30</v>
      </c>
      <c r="D51" s="4" t="s">
        <v>31</v>
      </c>
      <c r="E51" s="23"/>
      <c r="F51" s="4" t="s">
        <v>17</v>
      </c>
      <c r="G51" s="9">
        <f>+K51+J51+I51+H51</f>
        <v>0</v>
      </c>
      <c r="H51" s="9"/>
      <c r="I51" s="6"/>
      <c r="J51" s="9"/>
      <c r="K51" s="9"/>
      <c r="L51" s="20"/>
      <c r="M51" s="14"/>
    </row>
    <row r="52" spans="1:13" ht="15.75" hidden="1" thickBot="1" x14ac:dyDescent="0.3">
      <c r="A52" s="12"/>
      <c r="B52" s="11"/>
      <c r="C52" s="4" t="s">
        <v>33</v>
      </c>
      <c r="D52" s="4" t="s">
        <v>26</v>
      </c>
      <c r="E52" s="24"/>
      <c r="F52" s="4" t="s">
        <v>17</v>
      </c>
      <c r="G52" s="9">
        <f>+K52+J52+I52+H52</f>
        <v>0</v>
      </c>
      <c r="H52" s="9"/>
      <c r="I52" s="6"/>
      <c r="J52" s="9"/>
      <c r="K52" s="9"/>
      <c r="L52" s="20">
        <f>+G49+G50+G51+G52</f>
        <v>0</v>
      </c>
      <c r="M52" s="17">
        <f>+L34+L52</f>
        <v>0</v>
      </c>
    </row>
    <row r="53" spans="1:13" ht="15.75" hidden="1" customHeight="1" thickBot="1" x14ac:dyDescent="0.3">
      <c r="A53" s="12"/>
      <c r="B53" s="11"/>
      <c r="C53" s="4" t="s">
        <v>33</v>
      </c>
      <c r="D53" s="4" t="s">
        <v>24</v>
      </c>
      <c r="E53" s="22" t="s">
        <v>16</v>
      </c>
      <c r="F53" s="4" t="s">
        <v>17</v>
      </c>
      <c r="G53" s="9">
        <f t="shared" ref="G53:G66" si="4">+K53+J53+I53+H53</f>
        <v>0</v>
      </c>
      <c r="H53" s="9"/>
      <c r="I53" s="6"/>
      <c r="J53" s="9"/>
      <c r="K53" s="9"/>
      <c r="M53" s="18"/>
    </row>
    <row r="54" spans="1:13" ht="15.75" hidden="1" thickBot="1" x14ac:dyDescent="0.3">
      <c r="A54" s="12"/>
      <c r="B54" s="11"/>
      <c r="C54" s="4" t="s">
        <v>34</v>
      </c>
      <c r="D54" s="4" t="s">
        <v>25</v>
      </c>
      <c r="E54" s="23"/>
      <c r="F54" s="4" t="s">
        <v>17</v>
      </c>
      <c r="G54" s="9">
        <f t="shared" si="4"/>
        <v>0</v>
      </c>
      <c r="H54" s="9"/>
      <c r="I54" s="6"/>
      <c r="J54" s="9"/>
      <c r="K54" s="9"/>
      <c r="L54" s="20">
        <f>+G53+G54+G55</f>
        <v>0</v>
      </c>
      <c r="M54" s="17">
        <f>+L10+L25+L35+L54</f>
        <v>0</v>
      </c>
    </row>
    <row r="55" spans="1:13" ht="15.75" hidden="1" thickBot="1" x14ac:dyDescent="0.3">
      <c r="A55" s="12"/>
      <c r="B55" s="11"/>
      <c r="C55" s="4" t="s">
        <v>33</v>
      </c>
      <c r="D55" s="4" t="s">
        <v>25</v>
      </c>
      <c r="E55" s="24"/>
      <c r="F55" s="4" t="s">
        <v>17</v>
      </c>
      <c r="G55" s="9">
        <f t="shared" ref="G55" si="5">+K55+J55+I55+H55</f>
        <v>0</v>
      </c>
      <c r="H55" s="9"/>
      <c r="I55" s="6"/>
      <c r="J55" s="9"/>
      <c r="K55" s="9"/>
      <c r="L55" s="20"/>
      <c r="M55" s="14"/>
    </row>
    <row r="56" spans="1:13" ht="26.25" hidden="1" thickBot="1" x14ac:dyDescent="0.3">
      <c r="A56" s="12"/>
      <c r="B56" s="11"/>
      <c r="C56" s="4" t="s">
        <v>49</v>
      </c>
      <c r="D56" s="4" t="s">
        <v>50</v>
      </c>
      <c r="E56" s="22" t="s">
        <v>20</v>
      </c>
      <c r="F56" s="4" t="s">
        <v>17</v>
      </c>
      <c r="G56" s="9">
        <f t="shared" si="4"/>
        <v>0</v>
      </c>
      <c r="H56" s="9"/>
      <c r="I56" s="6"/>
      <c r="J56" s="9"/>
      <c r="K56" s="9"/>
    </row>
    <row r="57" spans="1:13" ht="15.75" hidden="1" customHeight="1" thickBot="1" x14ac:dyDescent="0.3">
      <c r="A57" s="12"/>
      <c r="B57" s="11"/>
      <c r="C57" s="4" t="s">
        <v>18</v>
      </c>
      <c r="D57" s="4" t="s">
        <v>24</v>
      </c>
      <c r="E57" s="23"/>
      <c r="F57" s="4" t="s">
        <v>17</v>
      </c>
      <c r="G57" s="9">
        <f t="shared" si="4"/>
        <v>0</v>
      </c>
      <c r="H57" s="9"/>
      <c r="I57" s="6"/>
      <c r="J57" s="9"/>
      <c r="K57" s="9"/>
    </row>
    <row r="58" spans="1:13" ht="15.75" hidden="1" customHeight="1" thickBot="1" x14ac:dyDescent="0.3">
      <c r="A58" s="12"/>
      <c r="B58" s="11"/>
      <c r="C58" s="4" t="s">
        <v>15</v>
      </c>
      <c r="D58" s="4" t="s">
        <v>25</v>
      </c>
      <c r="E58" s="23"/>
      <c r="F58" s="4" t="s">
        <v>17</v>
      </c>
      <c r="G58" s="9">
        <f t="shared" si="4"/>
        <v>0</v>
      </c>
      <c r="H58" s="9"/>
      <c r="I58" s="6"/>
      <c r="J58" s="9"/>
      <c r="K58" s="9"/>
    </row>
    <row r="59" spans="1:13" ht="15.75" hidden="1" customHeight="1" thickBot="1" x14ac:dyDescent="0.3">
      <c r="A59" s="12"/>
      <c r="B59" s="11"/>
      <c r="C59" s="4" t="s">
        <v>15</v>
      </c>
      <c r="D59" s="4" t="s">
        <v>24</v>
      </c>
      <c r="E59" s="23"/>
      <c r="F59" s="4" t="s">
        <v>17</v>
      </c>
      <c r="G59" s="9">
        <f t="shared" ref="G59:G62" si="6">+K59+J59+I59+H59</f>
        <v>0</v>
      </c>
      <c r="H59" s="9"/>
      <c r="I59" s="6"/>
      <c r="J59" s="9"/>
      <c r="K59" s="9"/>
    </row>
    <row r="60" spans="1:13" ht="15.75" hidden="1" customHeight="1" thickBot="1" x14ac:dyDescent="0.3">
      <c r="A60" s="12"/>
      <c r="B60" s="11"/>
      <c r="C60" s="4" t="s">
        <v>18</v>
      </c>
      <c r="D60" s="4" t="s">
        <v>25</v>
      </c>
      <c r="E60" s="23"/>
      <c r="F60" s="4" t="s">
        <v>17</v>
      </c>
      <c r="G60" s="9">
        <f t="shared" si="6"/>
        <v>0</v>
      </c>
      <c r="H60" s="9"/>
      <c r="I60" s="6"/>
      <c r="J60" s="9"/>
      <c r="K60" s="9"/>
    </row>
    <row r="61" spans="1:13" ht="15.75" hidden="1" customHeight="1" thickBot="1" x14ac:dyDescent="0.3">
      <c r="A61" s="12"/>
      <c r="B61" s="11"/>
      <c r="C61" s="4" t="s">
        <v>33</v>
      </c>
      <c r="D61" s="4" t="s">
        <v>25</v>
      </c>
      <c r="E61" s="24"/>
      <c r="F61" s="4" t="s">
        <v>17</v>
      </c>
      <c r="G61" s="9">
        <f t="shared" si="6"/>
        <v>0</v>
      </c>
      <c r="H61" s="9"/>
      <c r="I61" s="6"/>
      <c r="J61" s="9"/>
      <c r="K61" s="9"/>
      <c r="L61" s="20">
        <f>+G56+G57+G58+G59+G60+G61</f>
        <v>0</v>
      </c>
      <c r="M61" s="17" t="e">
        <f>+#REF!+L31+L40+L61</f>
        <v>#REF!</v>
      </c>
    </row>
    <row r="62" spans="1:13" ht="15.75" hidden="1" customHeight="1" thickBot="1" x14ac:dyDescent="0.3">
      <c r="A62" s="12"/>
      <c r="B62" s="11"/>
      <c r="C62" s="4" t="s">
        <v>34</v>
      </c>
      <c r="D62" s="4" t="s">
        <v>25</v>
      </c>
      <c r="E62" s="22" t="s">
        <v>46</v>
      </c>
      <c r="F62" s="4" t="s">
        <v>17</v>
      </c>
      <c r="G62" s="9">
        <f t="shared" si="6"/>
        <v>0</v>
      </c>
      <c r="H62" s="9"/>
      <c r="I62" s="6"/>
      <c r="J62" s="9"/>
      <c r="K62" s="9"/>
      <c r="L62" s="20"/>
    </row>
    <row r="63" spans="1:13" ht="26.25" hidden="1" customHeight="1" thickBot="1" x14ac:dyDescent="0.3">
      <c r="A63" s="12"/>
      <c r="B63" s="11"/>
      <c r="C63" s="4" t="s">
        <v>30</v>
      </c>
      <c r="D63" s="4" t="s">
        <v>26</v>
      </c>
      <c r="E63" s="23"/>
      <c r="F63" s="4" t="s">
        <v>17</v>
      </c>
      <c r="G63" s="9">
        <f t="shared" si="4"/>
        <v>0</v>
      </c>
      <c r="H63" s="9"/>
      <c r="I63" s="6"/>
      <c r="J63" s="9"/>
      <c r="K63" s="9"/>
    </row>
    <row r="64" spans="1:13" ht="26.25" hidden="1" thickBot="1" x14ac:dyDescent="0.3">
      <c r="A64" s="12"/>
      <c r="B64" s="11"/>
      <c r="C64" s="4" t="s">
        <v>32</v>
      </c>
      <c r="D64" s="4" t="s">
        <v>24</v>
      </c>
      <c r="E64" s="23"/>
      <c r="F64" s="4" t="s">
        <v>17</v>
      </c>
      <c r="G64" s="9">
        <f t="shared" si="4"/>
        <v>0</v>
      </c>
      <c r="H64" s="9"/>
      <c r="I64" s="6"/>
      <c r="J64" s="9"/>
      <c r="K64" s="9"/>
    </row>
    <row r="65" spans="1:13" ht="15.75" hidden="1" customHeight="1" thickBot="1" x14ac:dyDescent="0.3">
      <c r="A65" s="12"/>
      <c r="B65" s="11"/>
      <c r="C65" s="4" t="s">
        <v>30</v>
      </c>
      <c r="D65" s="4" t="s">
        <v>26</v>
      </c>
      <c r="E65" s="24"/>
      <c r="F65" s="4" t="s">
        <v>17</v>
      </c>
      <c r="G65" s="9">
        <f t="shared" si="4"/>
        <v>0</v>
      </c>
      <c r="H65" s="9"/>
      <c r="I65" s="6"/>
      <c r="J65" s="9"/>
      <c r="K65" s="9"/>
      <c r="L65" s="20">
        <f>+G62+G63+G64+G65</f>
        <v>0</v>
      </c>
      <c r="M65" s="17">
        <f>+L45+L65</f>
        <v>0</v>
      </c>
    </row>
    <row r="66" spans="1:13" ht="15.75" hidden="1" thickBot="1" x14ac:dyDescent="0.3">
      <c r="A66" s="12"/>
      <c r="B66" s="11"/>
      <c r="C66" s="4" t="s">
        <v>43</v>
      </c>
      <c r="D66" s="4" t="s">
        <v>27</v>
      </c>
      <c r="E66" s="22" t="s">
        <v>48</v>
      </c>
      <c r="F66" s="4" t="s">
        <v>17</v>
      </c>
      <c r="G66" s="9">
        <f t="shared" si="4"/>
        <v>0</v>
      </c>
      <c r="H66" s="9"/>
      <c r="I66" s="9"/>
      <c r="J66" s="9"/>
      <c r="K66" s="9"/>
      <c r="L66" s="20"/>
    </row>
    <row r="67" spans="1:13" ht="15.75" hidden="1" thickBot="1" x14ac:dyDescent="0.3">
      <c r="A67" s="12"/>
      <c r="B67" s="11"/>
      <c r="C67" s="4" t="s">
        <v>15</v>
      </c>
      <c r="D67" s="4" t="s">
        <v>51</v>
      </c>
      <c r="E67" s="24"/>
      <c r="F67" s="4" t="s">
        <v>17</v>
      </c>
      <c r="G67" s="9">
        <f t="shared" ref="G67" si="7">+K67+J67+I67+H67</f>
        <v>0</v>
      </c>
      <c r="H67" s="9"/>
      <c r="I67" s="9"/>
      <c r="J67" s="9"/>
      <c r="K67" s="9"/>
      <c r="L67" s="20">
        <f>+G66+G67</f>
        <v>0</v>
      </c>
      <c r="M67" s="17">
        <f>+L46+L67</f>
        <v>0</v>
      </c>
    </row>
    <row r="68" spans="1:13" ht="15.75" hidden="1" customHeight="1" thickBot="1" x14ac:dyDescent="0.3">
      <c r="A68" s="28" t="s">
        <v>8</v>
      </c>
      <c r="B68" s="29"/>
      <c r="C68" s="29"/>
      <c r="D68" s="29"/>
      <c r="E68" s="29"/>
      <c r="F68" s="30"/>
      <c r="G68" s="10">
        <f>SUM(G49:G67)</f>
        <v>0</v>
      </c>
      <c r="H68" s="10">
        <f t="shared" ref="H68:K68" si="8">SUM(H49:H67)</f>
        <v>0</v>
      </c>
      <c r="I68" s="10">
        <f t="shared" si="8"/>
        <v>0</v>
      </c>
      <c r="J68" s="10">
        <f t="shared" si="8"/>
        <v>0</v>
      </c>
      <c r="K68" s="10">
        <f t="shared" si="8"/>
        <v>0</v>
      </c>
      <c r="L68" s="20"/>
    </row>
    <row r="69" spans="1:13" ht="15.75" thickBot="1" x14ac:dyDescent="0.3">
      <c r="A69" s="28" t="s">
        <v>9</v>
      </c>
      <c r="B69" s="29"/>
      <c r="C69" s="29"/>
      <c r="D69" s="29"/>
      <c r="E69" s="29"/>
      <c r="F69" s="30"/>
      <c r="G69" s="10">
        <f>+G20+G32+G47+G68</f>
        <v>18809.594999999998</v>
      </c>
      <c r="H69" s="10">
        <f>+H20+H32+H47+H68</f>
        <v>6350</v>
      </c>
      <c r="I69" s="10">
        <f>+I20+I32+I47+I68</f>
        <v>11259.594999999999</v>
      </c>
      <c r="J69" s="10">
        <f>+J20+J32+J47+J68</f>
        <v>1200</v>
      </c>
      <c r="K69" s="10">
        <f>+K20+K32+K47+K68</f>
        <v>0</v>
      </c>
      <c r="L69" s="20"/>
      <c r="M69" s="14"/>
    </row>
  </sheetData>
  <mergeCells count="36">
    <mergeCell ref="E36:E40"/>
    <mergeCell ref="E41:E45"/>
    <mergeCell ref="A2:K2"/>
    <mergeCell ref="A3:K3"/>
    <mergeCell ref="A8:K8"/>
    <mergeCell ref="A32:F32"/>
    <mergeCell ref="G5:G6"/>
    <mergeCell ref="H5:K5"/>
    <mergeCell ref="A22:A25"/>
    <mergeCell ref="E22:E25"/>
    <mergeCell ref="A26:A31"/>
    <mergeCell ref="E26:E31"/>
    <mergeCell ref="E13:E16"/>
    <mergeCell ref="E9:E11"/>
    <mergeCell ref="E17:E19"/>
    <mergeCell ref="A48:K48"/>
    <mergeCell ref="A69:F69"/>
    <mergeCell ref="B5:B6"/>
    <mergeCell ref="D5:D6"/>
    <mergeCell ref="A5:A6"/>
    <mergeCell ref="C5:C6"/>
    <mergeCell ref="E5:E6"/>
    <mergeCell ref="F5:F6"/>
    <mergeCell ref="A9:A10"/>
    <mergeCell ref="A21:K21"/>
    <mergeCell ref="A20:F20"/>
    <mergeCell ref="A47:F47"/>
    <mergeCell ref="A33:K33"/>
    <mergeCell ref="A68:F68"/>
    <mergeCell ref="A34:A38"/>
    <mergeCell ref="A39:A46"/>
    <mergeCell ref="E56:E61"/>
    <mergeCell ref="E49:E52"/>
    <mergeCell ref="E53:E55"/>
    <mergeCell ref="E62:E65"/>
    <mergeCell ref="E66:E67"/>
  </mergeCells>
  <printOptions horizontalCentered="1"/>
  <pageMargins left="0.39370078740157483" right="0.39370078740157483" top="0.59055118110236227" bottom="0.39370078740157483" header="0.39370078740157483" footer="0.3937007874015748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Ички - 5 илова </vt:lpstr>
      <vt:lpstr>'Ички - 5 илова '!_Hlk109510007</vt:lpstr>
      <vt:lpstr>'Ички - 5 илова 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Исаков Хусниддин</cp:lastModifiedBy>
  <cp:lastPrinted>2024-07-09T10:10:19Z</cp:lastPrinted>
  <dcterms:created xsi:type="dcterms:W3CDTF">2024-04-19T05:33:43Z</dcterms:created>
  <dcterms:modified xsi:type="dcterms:W3CDTF">2025-04-25T09:27:56Z</dcterms:modified>
</cp:coreProperties>
</file>