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ЗИЛ 2021\БЮДЖЕТ ОЧИҚЛИГИ 3299\2025\4-chorak\"/>
    </mc:Choice>
  </mc:AlternateContent>
  <bookViews>
    <workbookView xWindow="-120" yWindow="-120" windowWidth="29040" windowHeight="15840" tabRatio="920" activeTab="3"/>
  </bookViews>
  <sheets>
    <sheet name="5 илова-ТМЗ 1-чорак" sheetId="4" r:id="rId1"/>
    <sheet name="5 илова-ТМЗ 2-чорак" sheetId="19" r:id="rId2"/>
    <sheet name="5 илова-ТМЗ 3-чорак" sheetId="5" r:id="rId3"/>
    <sheet name="5 илова-ТМЗ 4-чорак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'5 илова-ТМЗ 1-чорак'!$A$7:$O$54</definedName>
    <definedName name="_xlnm._FilterDatabase" localSheetId="1" hidden="1">'5 илова-ТМЗ 2-чорак'!$A$7:$O$72</definedName>
    <definedName name="_xlnm._FilterDatabase" localSheetId="2" hidden="1">'5 илова-ТМЗ 3-чорак'!$A$7:$O$12</definedName>
    <definedName name="_xlnm._FilterDatabase" localSheetId="3" hidden="1">'5 илова-ТМЗ 4-чорак'!$A$7:$O$12</definedName>
    <definedName name="AccessDatabase" hidden="1">"C:\Documents and Settings\schoolfund1\Рабочий стол\жаха\прогноз доходов 2005 помесяц..mdb"</definedName>
    <definedName name="Accounter1">#REF!</definedName>
    <definedName name="Accounter2">#REF!</definedName>
    <definedName name="Accounter3">#REF!</definedName>
    <definedName name="AdditionalPaymentForLong">'[1]Иш Стажи учун устама'!#REF!</definedName>
    <definedName name="Address">#REF!</definedName>
    <definedName name="Adress1">#REF!</definedName>
    <definedName name="Adress2">#REF!</definedName>
    <definedName name="AmmountInWord">#REF!</definedName>
    <definedName name="Approved_1">#REF!</definedName>
    <definedName name="Approved_2">#REF!</definedName>
    <definedName name="BudgetLevel">#REF!</definedName>
    <definedName name="chapter">#REF!</definedName>
    <definedName name="ChapterName">#REF!</definedName>
    <definedName name="Code">#REF!</definedName>
    <definedName name="CollegeTarif">'[2]Тариффикация (Коллеж)'!$A$9:$N$9</definedName>
    <definedName name="CountStaff">#REF!</definedName>
    <definedName name="date">#REF!</definedName>
    <definedName name="Department">#REF!</definedName>
    <definedName name="Director1">#REF!</definedName>
    <definedName name="Director2">#REF!</definedName>
    <definedName name="Director3">#REF!</definedName>
    <definedName name="DirectorName">#REF!</definedName>
    <definedName name="District">#REF!</definedName>
    <definedName name="DocId">#REF!</definedName>
    <definedName name="Economist1">#REF!</definedName>
    <definedName name="Economist2">#REF!</definedName>
    <definedName name="Economist3">#REF!</definedName>
    <definedName name="element1">#REF!</definedName>
    <definedName name="element2">#REF!</definedName>
    <definedName name="EmployeePersentage">#REF!</definedName>
    <definedName name="FinanceYear">#REF!</definedName>
    <definedName name="FinanceYear2">#REF!</definedName>
    <definedName name="FinanceYear22">#REF!</definedName>
    <definedName name="FinanceYear222">#REF!</definedName>
    <definedName name="FinanceYear2222">#REF!</definedName>
    <definedName name="FinanceYear3">#REF!</definedName>
    <definedName name="FinanceYear333">#REF!</definedName>
    <definedName name="FinanceYear4">#REF!</definedName>
    <definedName name="FinanceYears">#REF!</definedName>
    <definedName name="FinanceYears2">#REF!</definedName>
    <definedName name="FinanceYearss">#REF!</definedName>
    <definedName name="four10months">#REF!</definedName>
    <definedName name="four11months">#REF!</definedName>
    <definedName name="four12months">#REF!</definedName>
    <definedName name="four1months">#REF!</definedName>
    <definedName name="four2months">#REF!</definedName>
    <definedName name="four3months">#REF!</definedName>
    <definedName name="four4months">#REF!</definedName>
    <definedName name="four5months">#REF!</definedName>
    <definedName name="four6months">#REF!</definedName>
    <definedName name="four7months">#REF!</definedName>
    <definedName name="four8months">#REF!</definedName>
    <definedName name="four9months">#REF!</definedName>
    <definedName name="Functional">#REF!</definedName>
    <definedName name="Glava">#REF!</definedName>
    <definedName name="Group1">#REF!</definedName>
    <definedName name="Group2">#REF!</definedName>
    <definedName name="Group4">#REF!</definedName>
    <definedName name="HeaderOrganization">#REF!</definedName>
    <definedName name="HeaderOrganizationName">#REF!</definedName>
    <definedName name="ID">#REF!</definedName>
    <definedName name="ID_1">#REF!</definedName>
    <definedName name="ID_2">#REF!</definedName>
    <definedName name="ID_3">#REF!</definedName>
    <definedName name="ImportCol">#REF!</definedName>
    <definedName name="ImportRow">#REF!</definedName>
    <definedName name="ImportRow2">#REF!</definedName>
    <definedName name="ImportRow3">#REF!</definedName>
    <definedName name="ImportRowTariffication">[3]Тариффикация!$A$9:$P$9</definedName>
    <definedName name="IndicatorValues">#REF!</definedName>
    <definedName name="LevelCode">#REF!</definedName>
    <definedName name="LowChapter">#REF!</definedName>
    <definedName name="MinFunctional">#REF!</definedName>
    <definedName name="MinimumSum">#REF!</definedName>
    <definedName name="modda1">#REF!</definedName>
    <definedName name="modda2">#REF!</definedName>
    <definedName name="month1_Boshqa">#REF!</definedName>
    <definedName name="month10_Boshqa">#REF!</definedName>
    <definedName name="month11_Boshqa">#REF!</definedName>
    <definedName name="month12_Boshqa">#REF!</definedName>
    <definedName name="month2_Boshqa">#REF!</definedName>
    <definedName name="month3_Boshqa">#REF!</definedName>
    <definedName name="month4_Boshqa">#REF!</definedName>
    <definedName name="month5_Boshqa">#REF!</definedName>
    <definedName name="month6_Boshqa">#REF!</definedName>
    <definedName name="month7_Boshqa">#REF!</definedName>
    <definedName name="month8_Boshqa">#REF!</definedName>
    <definedName name="month9_Boshqa">#REF!</definedName>
    <definedName name="NightWorkTimeRow">'[4]Тунги иш вақти'!$A$7:$M$7</definedName>
    <definedName name="Organization">#REF!</definedName>
    <definedName name="Organization1">#REF!</definedName>
    <definedName name="Organization2">#REF!</definedName>
    <definedName name="Organization3">#REF!</definedName>
    <definedName name="Organization4">#REF!</definedName>
    <definedName name="OrganizationalStructureCode">#REF!</definedName>
    <definedName name="OrganizationClassification">#REF!</definedName>
    <definedName name="OrganizationINN">#REF!</definedName>
    <definedName name="OrganizationLevel">#REF!</definedName>
    <definedName name="OrgFullName">#REF!</definedName>
    <definedName name="OtherCalculationRow">'[5]Меҳнат таътили ва бошқа ҳисобла'!$A$8:$J$8</definedName>
    <definedName name="PersonalBenefitRow">'[6]Бошқа шахсий устамалар'!$A$9:$H$9</definedName>
    <definedName name="PodRazdel">#REF!</definedName>
    <definedName name="Razdel">#REF!</definedName>
    <definedName name="Region">#REF!</definedName>
    <definedName name="Registered_1">#REF!</definedName>
    <definedName name="Registered_2">#REF!</definedName>
    <definedName name="SettlementCode">#REF!</definedName>
    <definedName name="SportTarif">'[7]Тариффикация (Спорт)'!$A$7:$L$7</definedName>
    <definedName name="staffingDayOffHolidayRow">'[8]Байрам кунида қўшимча тўловлар'!$A$7:$N$7</definedName>
    <definedName name="Summ">#REF!</definedName>
    <definedName name="Summary">#REF!</definedName>
    <definedName name="toifa1">#REF!</definedName>
    <definedName name="toifa2">#REF!</definedName>
    <definedName name="toifaAll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otal4_1">#REF!</definedName>
    <definedName name="Total4_2">#REF!</definedName>
    <definedName name="Total4_3">#REF!</definedName>
    <definedName name="Total4_4">#REF!</definedName>
    <definedName name="Total5">#REF!</definedName>
    <definedName name="TotalGroups">#REF!</definedName>
    <definedName name="TotalRow">#REF!</definedName>
    <definedName name="TotalRow3">#REF!</definedName>
    <definedName name="TotalSum1">#REF!</definedName>
    <definedName name="TotalSum2">#REF!</definedName>
    <definedName name="totalzpsum1">#REF!</definedName>
    <definedName name="totalzpsum2">#REF!</definedName>
    <definedName name="_xlnm.Print_Titles" localSheetId="0">'5 илова-ТМЗ 1-чорак'!$6:$7</definedName>
    <definedName name="_xlnm.Print_Titles" localSheetId="1">'5 илова-ТМЗ 2-чорак'!$6:$7</definedName>
    <definedName name="_xlnm.Print_Titles" localSheetId="2">'5 илова-ТМЗ 3-чорак'!$6:$7</definedName>
    <definedName name="_xlnm.Print_Titles" localSheetId="3">'5 илова-ТМЗ 4-чорак'!$6:$7</definedName>
    <definedName name="_xlnm.Print_Area" localSheetId="0">'5 илова-ТМЗ 1-чорак'!$A$1:$M$56</definedName>
    <definedName name="_xlnm.Print_Area" localSheetId="1">'5 илова-ТМЗ 2-чорак'!$A$1:$M$74</definedName>
    <definedName name="_xlnm.Print_Area" localSheetId="2">'5 илова-ТМЗ 3-чорак'!$A$1:$M$49</definedName>
    <definedName name="_xlnm.Print_Area" localSheetId="3">'5 илова-ТМЗ 4-чорак'!$A$1:$M$46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6" i="20" l="1"/>
  <c r="M58" i="20"/>
  <c r="M55" i="20"/>
  <c r="M54" i="20"/>
  <c r="M53" i="20"/>
  <c r="M57" i="20"/>
  <c r="M46" i="20" l="1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29" i="20" s="1"/>
  <c r="K54" i="20"/>
  <c r="K53" i="20"/>
  <c r="K49" i="20"/>
  <c r="M45" i="20" l="1"/>
  <c r="K56" i="5"/>
  <c r="M26" i="5" l="1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25" i="5"/>
  <c r="M24" i="5"/>
  <c r="M18" i="5"/>
  <c r="M19" i="5"/>
  <c r="M20" i="5"/>
  <c r="M61" i="5" s="1"/>
  <c r="M21" i="5"/>
  <c r="M22" i="5"/>
  <c r="M23" i="5"/>
  <c r="M17" i="5"/>
  <c r="M16" i="5"/>
  <c r="M11" i="5"/>
  <c r="M12" i="5"/>
  <c r="M13" i="5"/>
  <c r="M9" i="5"/>
  <c r="M10" i="5"/>
  <c r="M8" i="5"/>
  <c r="K84" i="19"/>
  <c r="K75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8" i="19"/>
  <c r="M17" i="19"/>
  <c r="M16" i="19"/>
  <c r="M15" i="19"/>
  <c r="M14" i="19"/>
  <c r="M13" i="19"/>
  <c r="M12" i="19"/>
  <c r="M11" i="19"/>
  <c r="M10" i="19"/>
  <c r="M83" i="19" s="1"/>
  <c r="M9" i="19"/>
  <c r="M81" i="19" s="1"/>
  <c r="M8" i="19"/>
  <c r="M48" i="5" l="1"/>
  <c r="M71" i="19"/>
  <c r="M80" i="19" s="1"/>
  <c r="M19" i="19"/>
  <c r="M72" i="19" s="1"/>
  <c r="M82" i="19"/>
  <c r="M84" i="19" s="1"/>
  <c r="M15" i="5"/>
  <c r="M79" i="19" l="1"/>
  <c r="M56" i="5"/>
  <c r="M49" i="5"/>
  <c r="M58" i="5"/>
  <c r="K52" i="5"/>
  <c r="M57" i="5"/>
  <c r="K66" i="4"/>
  <c r="K65" i="4"/>
  <c r="K57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53" i="4" l="1"/>
  <c r="M62" i="4" s="1"/>
  <c r="M64" i="4"/>
  <c r="M63" i="4"/>
  <c r="M28" i="4"/>
  <c r="M54" i="4" s="1"/>
  <c r="M66" i="4"/>
  <c r="M61" i="4" l="1"/>
  <c r="M65" i="4" s="1"/>
  <c r="K57" i="5"/>
</calcChain>
</file>

<file path=xl/sharedStrings.xml><?xml version="1.0" encoding="utf-8"?>
<sst xmlns="http://schemas.openxmlformats.org/spreadsheetml/2006/main" count="1501" uniqueCount="524">
  <si>
    <t>Т/р</t>
  </si>
  <si>
    <t>Ҳисобот даври</t>
  </si>
  <si>
    <t>1-чорак</t>
  </si>
  <si>
    <t>Бюджетдан ташқари жамғарма маблағлари</t>
  </si>
  <si>
    <t>Ўзбекистон Республикасининг Давлат бюджети</t>
  </si>
  <si>
    <t>2-чорак</t>
  </si>
  <si>
    <t>3-чорак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</si>
  <si>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</si>
  <si>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</si>
  <si>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</si>
  <si>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</si>
  <si>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</si>
  <si>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</si>
  <si>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</si>
  <si>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</si>
  <si>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</si>
  <si>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</si>
  <si>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</si>
  <si>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</si>
  <si>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ЖАМИ: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</si>
  <si>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</si>
  <si>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Электрон каталог</t>
  </si>
  <si>
    <t>шт</t>
  </si>
  <si>
    <t>STAND KOMPUTERS МЧЖ</t>
  </si>
  <si>
    <t>300422147</t>
  </si>
  <si>
    <t>5-илова</t>
  </si>
  <si>
    <t>2025 йил 1-чоракда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</si>
  <si>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Маълумотлар</t>
  </si>
  <si>
    <t>251100423864592/1105-25</t>
  </si>
  <si>
    <t>UNG PETRO МЧЖ</t>
  </si>
  <si>
    <t>300970850</t>
  </si>
  <si>
    <t>усл. ед</t>
  </si>
  <si>
    <t>25311008019643/B1075236</t>
  </si>
  <si>
    <t>OOO INTEGRIS</t>
  </si>
  <si>
    <t>204670852</t>
  </si>
  <si>
    <t>251100143864682/МО/32</t>
  </si>
  <si>
    <t>ДАВЛАТ ХАВФСИЗЛИК ХИЗМАТИ АКАДЕМИЯСИ</t>
  </si>
  <si>
    <t>251100023718904/XSh-MQM-015/2025 Qo?shimcha kelishuv 1</t>
  </si>
  <si>
    <t>Электрон хукумат лойихаларини бошыариш маркази</t>
  </si>
  <si>
    <t>207322159</t>
  </si>
  <si>
    <t>251100243800594/CPIO-2216</t>
  </si>
  <si>
    <t>O`ZBEKTELEKOM АЖ</t>
  </si>
  <si>
    <t>203366731</t>
  </si>
  <si>
    <t>25311008016326/B1072866</t>
  </si>
  <si>
    <t>251100243674328/ONIS-0000013/2025 Qo?shimcha kelishuv 1</t>
  </si>
  <si>
    <t>ONE-NET</t>
  </si>
  <si>
    <t>308120160</t>
  </si>
  <si>
    <t>251100243683568/Shartnoma 112 Qo?shimcha kelishuv 1</t>
  </si>
  <si>
    <t>Республика махсус алока богламаси ДУК</t>
  </si>
  <si>
    <t>201440547</t>
  </si>
  <si>
    <t>251100143760138/64-25/РР</t>
  </si>
  <si>
    <t>251100243682689/170102491530</t>
  </si>
  <si>
    <t>UNIVERSAL MOBILE SYSTEMS МЧЖ</t>
  </si>
  <si>
    <t>303020732</t>
  </si>
  <si>
    <t>251100363682563/n-11</t>
  </si>
  <si>
    <t>UZPOST AJ</t>
  </si>
  <si>
    <t>251100243718802/248/У-8</t>
  </si>
  <si>
    <t>251100103722597/14137-2025/IJRO</t>
  </si>
  <si>
    <t>UNICON-SOFT МЧЖ</t>
  </si>
  <si>
    <t>305109680</t>
  </si>
  <si>
    <t>251100423691400/533-25</t>
  </si>
  <si>
    <t>литр</t>
  </si>
  <si>
    <t>251100103710268/122-GH</t>
  </si>
  <si>
    <t>DAVLAT AXBOROT TIZIMLARINI YARATISH VA QOLLAB QUVATLASH BOYICHA YAGONA INTEGR-</t>
  </si>
  <si>
    <t>204118319</t>
  </si>
  <si>
    <t>251100243682727/CPIO-2659</t>
  </si>
  <si>
    <t>251100243682726/371-N1051-web</t>
  </si>
  <si>
    <t>251100243682734/002171</t>
  </si>
  <si>
    <t>251100243682582/CPIO-2488-web</t>
  </si>
  <si>
    <t>251110083445643/2911238</t>
  </si>
  <si>
    <t>OZBEKISTON NASHRIYOT MATBAA IJODIY UYI</t>
  </si>
  <si>
    <t>205188294</t>
  </si>
  <si>
    <t>251101123946378/12/03-25</t>
  </si>
  <si>
    <t>MIRSOLIXOV MIRZOXID MIRYUSUF O‘G‘LI</t>
  </si>
  <si>
    <t>251110083666017/3098593</t>
  </si>
  <si>
    <t>ЯТТ ZIYADULLOYEV MUZAFFAR ADXAM O?G?LI</t>
  </si>
  <si>
    <t>30908985680037</t>
  </si>
  <si>
    <t>25110012417061/20/03/25</t>
  </si>
  <si>
    <t>OOO Mega-uz Inshoot</t>
  </si>
  <si>
    <t>251110083646732/3082599</t>
  </si>
  <si>
    <t>251110083645397/3081427</t>
  </si>
  <si>
    <t>YATT XOLDAROVA ISTORAXON XAMDAMJON QIZI</t>
  </si>
  <si>
    <t>40305934340054</t>
  </si>
  <si>
    <t>Тюнер</t>
  </si>
  <si>
    <t>251110083616264/3061590</t>
  </si>
  <si>
    <t>ООО ALPHAZET TECHNOLOGIES</t>
  </si>
  <si>
    <t>307919012</t>
  </si>
  <si>
    <t>251110083615836/3056393</t>
  </si>
  <si>
    <t>Телевизор</t>
  </si>
  <si>
    <t>25311008025915/B1078374</t>
  </si>
  <si>
    <t>Олтинбек МЧЖ</t>
  </si>
  <si>
    <t>200227684</t>
  </si>
  <si>
    <t>251110083604047/3052040</t>
  </si>
  <si>
    <t>251110083605294/3049062</t>
  </si>
  <si>
    <t>YTT FAYZULLAYEV XABIBULLO XAMIDULLO O?G?LI</t>
  </si>
  <si>
    <t>31811966070048</t>
  </si>
  <si>
    <t>25110012414885/11/2025</t>
  </si>
  <si>
    <t>AXBOROT TEX VA AXB RESURSLARINI RIVOJLANTIRISH MARKAZI DUK</t>
  </si>
  <si>
    <t>306901947</t>
  </si>
  <si>
    <t>251110083599216/3042469</t>
  </si>
  <si>
    <t>25311008023292/B1076938</t>
  </si>
  <si>
    <t>AVALON KHOREZM DEALER MCHJ</t>
  </si>
  <si>
    <t>310746141</t>
  </si>
  <si>
    <t>25311008022505/B1076454</t>
  </si>
  <si>
    <t>MCHJ SAM TEZKOR HUJJAT</t>
  </si>
  <si>
    <t>308678162</t>
  </si>
  <si>
    <t>251110083588895/3033554</t>
  </si>
  <si>
    <t>251110083578758/3025444</t>
  </si>
  <si>
    <t>ADVER SOLUTIONS PLUS MCHJ</t>
  </si>
  <si>
    <t>310677172</t>
  </si>
  <si>
    <t>Мольберт</t>
  </si>
  <si>
    <t>251110083571714/3018908</t>
  </si>
  <si>
    <t>ZARKENT KAMRONBEK MARKET MCHJ</t>
  </si>
  <si>
    <t>309710430</t>
  </si>
  <si>
    <t>251110083566610/3014572</t>
  </si>
  <si>
    <t>IT WORKS MCHJ</t>
  </si>
  <si>
    <t>306579176</t>
  </si>
  <si>
    <t>251110083557995/3008432</t>
  </si>
  <si>
    <t>O`ZR MARKAZIY BANKINING DAVLAT BELGISI ДУК</t>
  </si>
  <si>
    <t>306612737</t>
  </si>
  <si>
    <t>251110083554875/3004252</t>
  </si>
  <si>
    <t>251110083518700/2978567</t>
  </si>
  <si>
    <t>251110083486021/2946081</t>
  </si>
  <si>
    <t>251110083465457/2933773</t>
  </si>
  <si>
    <t>207353064</t>
  </si>
  <si>
    <t>251110083438545/2905248</t>
  </si>
  <si>
    <t>бюджет</t>
  </si>
  <si>
    <t>бюджетдан ташқари</t>
  </si>
  <si>
    <t>шу жумладан сақлаш</t>
  </si>
  <si>
    <t>2025 йил 2-чоракда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</si>
  <si>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251110083977431/3393964</t>
  </si>
  <si>
    <t>25311008105173/B1113565</t>
  </si>
  <si>
    <t>251110083907686/3336535</t>
  </si>
  <si>
    <t>YANGIYER BREND MCHJ</t>
  </si>
  <si>
    <t>306982910</t>
  </si>
  <si>
    <t>251110083907596/3336517</t>
  </si>
  <si>
    <t>NEW PRICE OILAVIY KORXONA</t>
  </si>
  <si>
    <t>309528015</t>
  </si>
  <si>
    <t>25311008057552/B1094071</t>
  </si>
  <si>
    <t>ОООOVERSETTA</t>
  </si>
  <si>
    <t>303203170</t>
  </si>
  <si>
    <t>251100454007076/770</t>
  </si>
  <si>
    <t>ИП  Талипов  Мирлазиз Миразизович</t>
  </si>
  <si>
    <t>31211850210015</t>
  </si>
  <si>
    <t>251110083720373/3150236</t>
  </si>
  <si>
    <t>O`ZR MOLIYA VAZIRLIGI O`QUV MARKAZI</t>
  </si>
  <si>
    <t>300529638</t>
  </si>
  <si>
    <t>251110083710002/3135842</t>
  </si>
  <si>
    <t>ООО SYSADMIN UNIV TECHNO SER</t>
  </si>
  <si>
    <t>305457130</t>
  </si>
  <si>
    <t>251110083687829/3116895</t>
  </si>
  <si>
    <t>AVJUN AVTO XK</t>
  </si>
  <si>
    <t>309749634</t>
  </si>
  <si>
    <t>25311008039262/B1086218</t>
  </si>
  <si>
    <t>251110083680646/3110835</t>
  </si>
  <si>
    <t>пачка</t>
  </si>
  <si>
    <t>251110083986777/3408351</t>
  </si>
  <si>
    <t>HADYA GROUP MCHJ</t>
  </si>
  <si>
    <t>311210373</t>
  </si>
  <si>
    <t>бут</t>
  </si>
  <si>
    <t>251110083985843/3403607</t>
  </si>
  <si>
    <t>DJURABAYEV XIKMATILLA SUNNATILLAYEVICH</t>
  </si>
  <si>
    <t>32406750170056</t>
  </si>
  <si>
    <t>компл</t>
  </si>
  <si>
    <t>251110083985327/3403141</t>
  </si>
  <si>
    <t>BEST EVENT MEDIA SERVIS MCHJ</t>
  </si>
  <si>
    <t>310276632</t>
  </si>
  <si>
    <t>чел</t>
  </si>
  <si>
    <t>251101154123976/38</t>
  </si>
  <si>
    <t>МЧЖ GUNN - STAR</t>
  </si>
  <si>
    <t>300525073</t>
  </si>
  <si>
    <t>251110083929750/3355570</t>
  </si>
  <si>
    <t>SHOX FAYZ PRESENTS MAS`ULIYATI CHEKLANGAN JAMIYAT</t>
  </si>
  <si>
    <t>309607652</t>
  </si>
  <si>
    <t>251110083929632/3355456</t>
  </si>
  <si>
    <t>251111143928858/3354773</t>
  </si>
  <si>
    <t>251110083920773/3348166</t>
  </si>
  <si>
    <t>YTT KENJAYEV KAMOLIDDIN NIZOMIDDIN O?G?LI</t>
  </si>
  <si>
    <t>30408966450021</t>
  </si>
  <si>
    <t>252110084931890/4931890.1.1</t>
  </si>
  <si>
    <t>Блокнот</t>
  </si>
  <si>
    <t>251111143911920/3340210</t>
  </si>
  <si>
    <t>REAL PRINT MChJ</t>
  </si>
  <si>
    <t>207079302</t>
  </si>
  <si>
    <t>Медаль</t>
  </si>
  <si>
    <t>251110083905728/3334839</t>
  </si>
  <si>
    <t>251110083905693/3334815</t>
  </si>
  <si>
    <t>251110083904513/3333737</t>
  </si>
  <si>
    <t>ANIQ ARZON TEXNO MCHJ</t>
  </si>
  <si>
    <t>312062233</t>
  </si>
  <si>
    <t>251110083898680/3332831</t>
  </si>
  <si>
    <t>ОБЩЕСТВО С ОГРАНИЧЕННОЙ ОТВЕТСТВЕННОСТЬЮ FARG`ONA TRANS SAYYOHLIK BYUROSI</t>
  </si>
  <si>
    <t>307948515</t>
  </si>
  <si>
    <t>251111143883993/3315679</t>
  </si>
  <si>
    <t>OOO CERT INTERNATIONAL</t>
  </si>
  <si>
    <t>302142218</t>
  </si>
  <si>
    <t>251111143883990/3315676</t>
  </si>
  <si>
    <t>251101184097222/X-25/33</t>
  </si>
  <si>
    <t>АДОЛАТ нашриёти ДК</t>
  </si>
  <si>
    <t>201453166</t>
  </si>
  <si>
    <t>251100484074549/15</t>
  </si>
  <si>
    <t>Зафар МЧЖ</t>
  </si>
  <si>
    <t>200717596</t>
  </si>
  <si>
    <t>251100484060116/Доп сог №1 к дог 34</t>
  </si>
  <si>
    <t>ООО KHANCHAPAN</t>
  </si>
  <si>
    <t>307478515</t>
  </si>
  <si>
    <t>251100484060150/Доп сог № 1 к дог 40</t>
  </si>
  <si>
    <t>FULL PLATE MAS`ULIYATI CHEKLANGAN JAMIYAT</t>
  </si>
  <si>
    <t>302562787</t>
  </si>
  <si>
    <t>251100484076767/22</t>
  </si>
  <si>
    <t>SAM DIYOR TRAVEL TRANS MAS`ULIYATI CHEKLANGAN JAMIYAT</t>
  </si>
  <si>
    <t>309964527</t>
  </si>
  <si>
    <t>251100484074613/GE №90/2025</t>
  </si>
  <si>
    <t>Samarkand touristic centre MCHJ</t>
  </si>
  <si>
    <t>306875513</t>
  </si>
  <si>
    <t>251100484074578/16/25</t>
  </si>
  <si>
    <t>ООО Эркин ширин таом</t>
  </si>
  <si>
    <t>301681173</t>
  </si>
  <si>
    <t>251100374076838/2600/1035</t>
  </si>
  <si>
    <t>АКЦИОНЕРНОЕ ОБЩЕСТВО KAPITAL SUG`URTA</t>
  </si>
  <si>
    <t>200638670</t>
  </si>
  <si>
    <t>251100484074469/1605/25</t>
  </si>
  <si>
    <t>ISTIQLOL LAZZAT TAOMLARI MAS`ULIYATI CHEKLANGAN JAMIYAT</t>
  </si>
  <si>
    <t>310710550</t>
  </si>
  <si>
    <t>25311008082775/B1104416</t>
  </si>
  <si>
    <t>25311008082762/B1104396</t>
  </si>
  <si>
    <t>25311008082722/B1104375</t>
  </si>
  <si>
    <t>251110083827521/3242980</t>
  </si>
  <si>
    <t>IBRAT FARZANDLARI</t>
  </si>
  <si>
    <t>207363148</t>
  </si>
  <si>
    <t>251100484064141/Доп сог. 1 к дог 156/25</t>
  </si>
  <si>
    <t>ABN-MBQK MChJ</t>
  </si>
  <si>
    <t>202919153</t>
  </si>
  <si>
    <t>25110012427457/16/2025</t>
  </si>
  <si>
    <t>251100484068892/1</t>
  </si>
  <si>
    <t>NAVVAT SEOULMUN MAS`ULIYATI CHEKLANGAN JAMIYAT</t>
  </si>
  <si>
    <t>311153168</t>
  </si>
  <si>
    <t>251100484066373/61</t>
  </si>
  <si>
    <t>ООО SIM-SIM SKAZKA</t>
  </si>
  <si>
    <t>206968834</t>
  </si>
  <si>
    <t>251100484058476/8</t>
  </si>
  <si>
    <t>BLACKPILAF MAS`ULIYATI CHEKLANGAN JAMIYAT</t>
  </si>
  <si>
    <t>308807809</t>
  </si>
  <si>
    <t>251110083808877/3222255</t>
  </si>
  <si>
    <t>TOSHKENT DAVLAT IQTISODIYOT UNIVERSITETI</t>
  </si>
  <si>
    <t>200794448</t>
  </si>
  <si>
    <t>251100864058834/32-govuz-2025</t>
  </si>
  <si>
    <t>251100484051718/35</t>
  </si>
  <si>
    <t>ООО ВДВ ПЛЮС</t>
  </si>
  <si>
    <t>204306908</t>
  </si>
  <si>
    <t>251100484045552/20</t>
  </si>
  <si>
    <t>ЧП Антей Сервис</t>
  </si>
  <si>
    <t>301835329</t>
  </si>
  <si>
    <t>251100484046533/163-25</t>
  </si>
  <si>
    <t>DJAFAR JASUR BEK MAS`ULIYATI CHEKLANGAN JAMIYAT</t>
  </si>
  <si>
    <t>205807339</t>
  </si>
  <si>
    <t>251100484046639/3</t>
  </si>
  <si>
    <t>SOBIR OMAD OILAVIY KORXONA</t>
  </si>
  <si>
    <t>304144047</t>
  </si>
  <si>
    <t>251100484045617/25/101</t>
  </si>
  <si>
    <t>мохичехри замон</t>
  </si>
  <si>
    <t>303906166</t>
  </si>
  <si>
    <t>251100484042984/21</t>
  </si>
  <si>
    <t>ЧФ Ал-Мухаммад</t>
  </si>
  <si>
    <t>202215452</t>
  </si>
  <si>
    <t>251100484031817/24/04</t>
  </si>
  <si>
    <t>THE PLOV LIDER MAS`ULIYATI CHEKLANGAN JAMIYAT</t>
  </si>
  <si>
    <t>310756138</t>
  </si>
  <si>
    <t>251110083771298/3188541</t>
  </si>
  <si>
    <t>COMBO LUX</t>
  </si>
  <si>
    <t>305960338</t>
  </si>
  <si>
    <t>251110083752555/3172078</t>
  </si>
  <si>
    <t>YTT FAYZULLAYEVA DILNOZA ASLIDDIN QIZI</t>
  </si>
  <si>
    <t>62906055830035</t>
  </si>
  <si>
    <t>251110083751874/3171522</t>
  </si>
  <si>
    <t>TOSHAVTOBUSTRANS UNITAR KORXONA</t>
  </si>
  <si>
    <t>200441277</t>
  </si>
  <si>
    <t>251101124007190/35</t>
  </si>
  <si>
    <t>ООО BUKHARA IZA PROFI GROUP</t>
  </si>
  <si>
    <t>307554587</t>
  </si>
  <si>
    <t>251110083739982/3161488</t>
  </si>
  <si>
    <t>BOYSUN IMKON PLYUS MCHJ</t>
  </si>
  <si>
    <t>300936091</t>
  </si>
  <si>
    <t>25311008052965/B1091826</t>
  </si>
  <si>
    <t>25311008052107/B1091457</t>
  </si>
  <si>
    <t>251110083723515/3148367</t>
  </si>
  <si>
    <t>ООО JONDOR PRESTIJ</t>
  </si>
  <si>
    <t>306469320</t>
  </si>
  <si>
    <t>2025 йил 3-чоракда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</si>
  <si>
    <t>ГУП  UNICON.UZ</t>
  </si>
  <si>
    <t>АО СК Кафолат</t>
  </si>
  <si>
    <t>000000000</t>
  </si>
  <si>
    <t>200898586</t>
  </si>
  <si>
    <t>202288236</t>
  </si>
  <si>
    <t>251100023718904/XSh-MQM-015/2025 Qo?shimcha kelishuv 2.</t>
  </si>
  <si>
    <t>251100454203851/Доп сог 1. к дог 829</t>
  </si>
  <si>
    <t>25311125019090/B1156161</t>
  </si>
  <si>
    <t>251100864242312/E-25-6909</t>
  </si>
  <si>
    <t>251100374238179/12-01/004/11/0000076</t>
  </si>
  <si>
    <t>252110085264417/5264417.1.1</t>
  </si>
  <si>
    <t>Тўғридан тўғри шартнома</t>
  </si>
  <si>
    <t>251191010085252/Доп сог 1 к дог 80</t>
  </si>
  <si>
    <t>251191010085224/Доп сог 1 к дог 89</t>
  </si>
  <si>
    <t>251191010085276/Доп сог 1 к дог 5</t>
  </si>
  <si>
    <t>251191010085299/Доп сог 1 к дог 175/25</t>
  </si>
  <si>
    <t>251110084302300/3700043</t>
  </si>
  <si>
    <t>251110084302260/3700010</t>
  </si>
  <si>
    <t>251191010085683/86</t>
  </si>
  <si>
    <t>251190480059349/5</t>
  </si>
  <si>
    <t>251191150059507/17</t>
  </si>
  <si>
    <t>251190480034547/2</t>
  </si>
  <si>
    <t>251190480032107/93</t>
  </si>
  <si>
    <t>251190480031756/25/107</t>
  </si>
  <si>
    <t>251110084152127/3576534</t>
  </si>
  <si>
    <t>25110012442526/18-W</t>
  </si>
  <si>
    <t>251100484238956/21</t>
  </si>
  <si>
    <t>251100484238898/4</t>
  </si>
  <si>
    <t>251100864238994/415/2025-3</t>
  </si>
  <si>
    <t>251100484238845/25/108</t>
  </si>
  <si>
    <t>251100484238915/39</t>
  </si>
  <si>
    <t>251100484238944/34</t>
  </si>
  <si>
    <t>251100864238989/414/2025-3</t>
  </si>
  <si>
    <t>251100484238951/8</t>
  </si>
  <si>
    <t>251100864227704/1/379-hrm-2025</t>
  </si>
  <si>
    <t>251110084109154/3514287</t>
  </si>
  <si>
    <t>251110084098728/3501326</t>
  </si>
  <si>
    <t>251110084093545/3496434</t>
  </si>
  <si>
    <t>251101154208511/10</t>
  </si>
  <si>
    <t>251100324203789/36</t>
  </si>
  <si>
    <t>251101154183014/25/06-25</t>
  </si>
  <si>
    <t>251100974184024/X/K 2</t>
  </si>
  <si>
    <t>251100374165558/2600/1066</t>
  </si>
  <si>
    <t>ООО &lt;CARAVAN GROUP DELIVERY&gt;</t>
  </si>
  <si>
    <t>YTT RASHITOV JA?FAR QAHRAMON O?G?LI</t>
  </si>
  <si>
    <t>ZAFAROBODLIK BRO MCHJ</t>
  </si>
  <si>
    <t>ГОС.музей истории Темуридов</t>
  </si>
  <si>
    <t>MCHJ MEGA EXPRESS DELIVERY</t>
  </si>
  <si>
    <t>KOJ EZGU NIYAT O?ICHK MAS`ULIYATI CHEKLANGAN JAMIYAT</t>
  </si>
  <si>
    <t>ЯТТ ?YUSUPOV SHAVKAT BAXSHILLOYEVICH</t>
  </si>
  <si>
    <t>ZAMIN VOYAGE MCHJ</t>
  </si>
  <si>
    <t>ISMOIL AKBAR PLUS MAS`ULIYATI CHEKLANGAN JAMIYAT</t>
  </si>
  <si>
    <t>ДСК ЯТИАМ ЭРИ калитларни руйхатга олиш маркази</t>
  </si>
  <si>
    <t>CП AL-KHABIB HOTEL</t>
  </si>
  <si>
    <t>YTT O?RISHBOYEV JAVOHIR ZOHIDJON O?G?LI</t>
  </si>
  <si>
    <t>Национальный пресс-центр Узбекистана</t>
  </si>
  <si>
    <t>MIRSOLIXOV MIRZOXID MIRYUSUF O`G`LI</t>
  </si>
  <si>
    <t>Алишер Навоий номидаги кино саройи Cinema palase</t>
  </si>
  <si>
    <t>307285154</t>
  </si>
  <si>
    <t>311882574</t>
  </si>
  <si>
    <t>201777499</t>
  </si>
  <si>
    <t>308848425</t>
  </si>
  <si>
    <t>310285756</t>
  </si>
  <si>
    <t>312010313</t>
  </si>
  <si>
    <t>307627012</t>
  </si>
  <si>
    <t>201589463</t>
  </si>
  <si>
    <t>306312896</t>
  </si>
  <si>
    <t>202590804</t>
  </si>
  <si>
    <t>200936134</t>
  </si>
  <si>
    <t>Термос</t>
  </si>
  <si>
    <t>Ахборот технологияларини техник қўллаб-қувватлаш хизмати</t>
  </si>
  <si>
    <t>Автомобилларга техник хизмат кўрсатиш ва таъмирлаш хизматлари</t>
  </si>
  <si>
    <t>Компьютер ускуналарига техник хизмат кўрсатиш</t>
  </si>
  <si>
    <t>Ҳимояланган электрон почта Е-ХАТ</t>
  </si>
  <si>
    <t>Иш берувчининг фуқаролик жавобгарлигини мажбурий суғурта қилиш (ОСГОР) хизмати</t>
  </si>
  <si>
    <t>Компьютерлар ва офис жиҳозларига хизмат кўрсатиш ва техник хизмат кўрсатиш</t>
  </si>
  <si>
    <t>Умумий овқатланиш маҳсулотларини етказиб бериш ва махсус тадбирларга хизмат кўрсатиш хизмати</t>
  </si>
  <si>
    <t>Кундалик</t>
  </si>
  <si>
    <t>Концертлар, томошалар, спорт тадбирлари ва бошқа кўнгилочар тадбирларга чипталар сотиш хизмати</t>
  </si>
  <si>
    <t>Сўров бўйича автобусда йўловчи ташиш хизмати</t>
  </si>
  <si>
    <t>Эркаклар ошпаз қалпоқлари ва комбинезонлари</t>
  </si>
  <si>
    <t>Гул гулдастасини тайёрлаш хизмати</t>
  </si>
  <si>
    <t>Кенг форматли баннерларни чоп этиш хизмати</t>
  </si>
  <si>
    <t>Туризм хизмати</t>
  </si>
  <si>
    <t>Дастурий таъминотга техник хизмат кўрсатиш ва қўллаб-қувватлаш хизматлари</t>
  </si>
  <si>
    <t>Дастурий таъминот лицензиясини олиш хизмати</t>
  </si>
  <si>
    <t>Саёҳат операциялари хизмати</t>
  </si>
  <si>
    <t>Сайтда кофе-бреак ташкил этиш хизмати</t>
  </si>
  <si>
    <t>Кўйлак</t>
  </si>
  <si>
    <t>Оммавий ахборот воситалари хизмати</t>
  </si>
  <si>
    <t>Автотранспорт воситалари эгаларининг фуқаролик жавобгарлигини суғурта қилиш хизмати</t>
  </si>
  <si>
    <t>Автомобил бензини</t>
  </si>
  <si>
    <t>Ҳисоблаш техникасига хизмат кўрсатиш хизмати</t>
  </si>
  <si>
    <t>Касбий малака ошириш хизмати</t>
  </si>
  <si>
    <t>Ахборот технологиялари бўйича техник қўллаб-қувватлаш хизмати</t>
  </si>
  <si>
    <t>VPN (виртуал шахсий тармоқлар) орқали уланиш каналини тақдим этиш хизмати</t>
  </si>
  <si>
    <t>Интернет ахборот-коммуникация тармоғига жойлаш (веб-хостинг хизматлари)</t>
  </si>
  <si>
    <t>Маълумотлар узатиш хизмати, жумладан интернет орқали, хавфсизлик даражасини таъминлаган ҳолда</t>
  </si>
  <si>
    <t>Давлат фельдъегер алоқа хизмати</t>
  </si>
  <si>
    <t>Тўғридан-тўғри сим ижараси хизмати</t>
  </si>
  <si>
    <t>Телефон алоқа хизмати</t>
  </si>
  <si>
    <t>Даврий нашрларга обуна ва етказиб бериш хизмати</t>
  </si>
  <si>
    <t>Ижро.gov.uz ягона идоралараро электрон тизимидан фойдаланиш учун ойлик абонент тўлови</t>
  </si>
  <si>
    <t>Бланк босма хизмати</t>
  </si>
  <si>
    <t>Гул десталарини тайёрлаш хизмати</t>
  </si>
  <si>
    <t>Сурат босиш хизмати</t>
  </si>
  <si>
    <t>Китоб босиш хизмати</t>
  </si>
  <si>
    <t>Табарик открытка (открыткалар)</t>
  </si>
  <si>
    <t>Пулли телетомоша хизмати</t>
  </si>
  <si>
    <t>Маиший электр утуғлар</t>
  </si>
  <si>
    <t>Дастурий таъминотга техник хизмат кўрсатиш ва қўллаб-қувватлаш хизмати</t>
  </si>
  <si>
    <t>Безакли реклама конструкцияси</t>
  </si>
  <si>
    <t>Духовка мини шкаф</t>
  </si>
  <si>
    <t>SSL протоколи қўллаб-қувватлашга уланиш хизмати</t>
  </si>
  <si>
    <t>Давлат мукофотлари учун гувоҳнома бланклари</t>
  </si>
  <si>
    <t>Кўкрак нишони</t>
  </si>
  <si>
    <t>Дастурий махсулот</t>
  </si>
  <si>
    <t>Ахборот технологиялари маҳсулотлари учун лицензия бериш хизмати</t>
  </si>
  <si>
    <t>IT соҳасида ўқув курсларини ташкил этиш хизмати</t>
  </si>
  <si>
    <t>Ахборот технологиялари соҳасидаги дастурий таъминот</t>
  </si>
  <si>
    <t>Тўғридан-тўғри шартномалар (ЗРУ-684, Ст-71, абз.-3, ПП-3953 пункт 22)</t>
  </si>
  <si>
    <t>Энг яхши таклифларни танлаш (ЗРУ-684 Ст-61 абз.-7)</t>
  </si>
  <si>
    <t>Тўғридан-тўғри шартномалар (Қарорига мувофиқ)</t>
  </si>
  <si>
    <t>Тўғридан-тўғри шартномалар (ЗРУ-684, Ст-71, абз.-3, ПП-3953 пункт 4)</t>
  </si>
  <si>
    <t>Тўғридан-тўғри шартномалар (ЗРУ-684, Ст-71, абз.-3, ПП-3953 пункт 16)</t>
  </si>
  <si>
    <t>Якка таъминловчи билан шартнома</t>
  </si>
  <si>
    <t>Тўғридан-тўғри шартномалар (ЗРУ-684, Ст-30, абз-3)</t>
  </si>
  <si>
    <t>Энг яхши таклифларни танлаш (ЗРУ-684 Умумий қоидалар)</t>
  </si>
  <si>
    <t>IT-ТАЪЛИМ УЮШМАСИ</t>
  </si>
  <si>
    <t>Хизмат гувоҳномаси</t>
  </si>
  <si>
    <t>Ҳужжат қутиси (папка)</t>
  </si>
  <si>
    <t>Транспорт воситаларини таъмирлаш ва хизмат кўрсатиш хизмати</t>
  </si>
  <si>
    <t>Презентатор</t>
  </si>
  <si>
    <t>Батарея (первич элементлар)</t>
  </si>
  <si>
    <t>Офис техникаси учун оқ қоғоз</t>
  </si>
  <si>
    <t>Тозаланган сув</t>
  </si>
  <si>
    <t>Дарахтдан ясалган гравюра маҳсулотлари</t>
  </si>
  <si>
    <t>Чиқишда кофе-брейк ташкил этиш хизмати</t>
  </si>
  <si>
    <t>Полиграфия хизматлари</t>
  </si>
  <si>
    <t>Статуеткалар ясаш хизмати</t>
  </si>
  <si>
    <t>Локал тармоқ монтаж қилиш хизмати</t>
  </si>
  <si>
    <t>Кофемашина</t>
  </si>
  <si>
    <t>Компьютер жиҳозларини жорий таъмирлаш хизмати</t>
  </si>
  <si>
    <t>Мукофот кубоги</t>
  </si>
  <si>
    <t>Сув учун кулер</t>
  </si>
  <si>
    <t>Заказ асосида автобус билан йўловчи ташиш хизмати</t>
  </si>
  <si>
    <t>9001 сертификатлаш соҳасида инспекцион назорат ўтказиш хизмати</t>
  </si>
  <si>
    <t>37001 сертификатлаш соҳасида инспекцион назорат ўтказиш хизмати</t>
  </si>
  <si>
    <t>Оммавий овқатланиш хизмати</t>
  </si>
  <si>
    <t>Йўловчиларни автомобил транспорт билан ташиш хизмати</t>
  </si>
  <si>
    <t>Автотранспорт воситалари эгалари фуқаролик жавобгарлигини суғурта қилиш хизмати</t>
  </si>
  <si>
    <t>Электр мини-печ</t>
  </si>
  <si>
    <t>Телевизор 43 дюйм</t>
  </si>
  <si>
    <t>Телевизор 32 дюйм</t>
  </si>
  <si>
    <t>Дастурий маҳсулот</t>
  </si>
  <si>
    <t>Ахборот-коммуникация технологияларини қўллаб-қувватлаш, техник таъминот ва ривожлантириш хизмати</t>
  </si>
  <si>
    <t>Ўқув семинарини ташкил этиш хизмати</t>
  </si>
  <si>
    <t>Москит тўри ва микроклимат ўрнатиш</t>
  </si>
  <si>
    <t>Конструкция учун безак ишлаб чиқариш хизмати</t>
  </si>
  <si>
    <t>Баннерларни кенг форматда чоп этиш хизмати</t>
  </si>
  <si>
    <t>Планшет компьютер</t>
  </si>
  <si>
    <t>Тўғридан-тўғри шартномалар</t>
  </si>
  <si>
    <t>Тўғридан-тўғри шартномалар (ЗРУ-684, Ст-71, абз.-3, ПП-3953 пункт 28)</t>
  </si>
  <si>
    <t>Тўғридан-тўғри шартномалар (ЗРУ-684, Ст-71, абз.-3, ПП-3953 пункт 17)</t>
  </si>
  <si>
    <t>Сурат рамка</t>
  </si>
  <si>
    <t>TMZ</t>
  </si>
  <si>
    <t>4-чорак</t>
  </si>
  <si>
    <t>Ахборот технологиялари маҳсулотлари учун лицензиялар тақдим этиш хизмати</t>
  </si>
  <si>
    <t>251110084697049/4024394</t>
  </si>
  <si>
    <t>OOO NORMA</t>
  </si>
  <si>
    <t>Маълумотлар базасига кириш ҳуқуқини тақдим этиш хизмати</t>
  </si>
  <si>
    <t>251110084635969/3974867</t>
  </si>
  <si>
    <t>ООО MTSFER-U Nashriyot uyi</t>
  </si>
  <si>
    <t>Транспорт воситаларига техник хизмат кўрсатиш ва таъмирлаш хизмати</t>
  </si>
  <si>
    <t>251190450176992/874</t>
  </si>
  <si>
    <t>Даврий босма нашрларга обуна бўлиш ва етказиб бериш хизмати</t>
  </si>
  <si>
    <t>251110084567278/3920843</t>
  </si>
  <si>
    <t>Оғзаки таржима хизмати</t>
  </si>
  <si>
    <t>251191150176962/23</t>
  </si>
  <si>
    <t>НТМ GLOBAL STUDENT SERVISE</t>
  </si>
  <si>
    <t>Трикотаж футболка</t>
  </si>
  <si>
    <t>251191150177056/12/2025</t>
  </si>
  <si>
    <t>Логотип туширилган манзилли папкаларни тайёрлаш хизмати</t>
  </si>
  <si>
    <t>252110086195595/6195595.1.1</t>
  </si>
  <si>
    <t>YATT AXUNOV TEMUR RAMZBEK O?G?LI</t>
  </si>
  <si>
    <t>Енгил автомобиль учун пневматик шиналар</t>
  </si>
  <si>
    <t>252110086165029/6165029.1.1</t>
  </si>
  <si>
    <t>AVTO-SHINA CENTER MCHJ</t>
  </si>
  <si>
    <t>251110084526980/3891641</t>
  </si>
  <si>
    <t>251110084488576/3858061</t>
  </si>
  <si>
    <t>Уз.Р.Бош прокуратура академияси</t>
  </si>
  <si>
    <t>251110084488592/3858071</t>
  </si>
  <si>
    <t>251110084488522/3858013</t>
  </si>
  <si>
    <t>251110084488549/3858051</t>
  </si>
  <si>
    <t>Сертификатни фаоллаштириш хизмати</t>
  </si>
  <si>
    <t>251110084478405/3856860</t>
  </si>
  <si>
    <t>МЧЖ YURIDA</t>
  </si>
  <si>
    <t>Телефон алоқаси хизмати</t>
  </si>
  <si>
    <t>251100243682689/Qo?sh.kel. 1 shartnoma 170102491530</t>
  </si>
  <si>
    <t>Компьютер ускуналарини жорий таъмирлаш хизмати</t>
  </si>
  <si>
    <t>252110086059860/6059860.1.1</t>
  </si>
  <si>
    <t>251110084454407/3830440</t>
  </si>
  <si>
    <t>CYBER UNIVERSITY DAVLAT UNIVERSITETI DM</t>
  </si>
  <si>
    <t>Обуна бўлиш хизмати</t>
  </si>
  <si>
    <t>251190360120240/1/43</t>
  </si>
  <si>
    <t>252110085945013/5945013.1.1</t>
  </si>
  <si>
    <t>Канцелярия ручкаси</t>
  </si>
  <si>
    <t>251110084382412/3769711</t>
  </si>
  <si>
    <t>KANS SHOP XK</t>
  </si>
  <si>
    <t>252110085861684/5861684.1.1</t>
  </si>
  <si>
    <t>251100864058834/Qo?sh.kel. 1 shartnoma 32-govuz</t>
  </si>
  <si>
    <t>Кўчма кофе-брейкларни ташкил этиш хизмати</t>
  </si>
  <si>
    <t>25311125057589/B1179897</t>
  </si>
  <si>
    <t>YASHIL MAKON NAVOIY MCHJ</t>
  </si>
  <si>
    <t>25311125057577/B1179899</t>
  </si>
  <si>
    <t>251110084450120/3830521</t>
  </si>
  <si>
    <t>Қоғоз пакет</t>
  </si>
  <si>
    <t>251110084443783/3822311</t>
  </si>
  <si>
    <t>OOO DM NASHR SERVIS</t>
  </si>
  <si>
    <t>Фото рамка</t>
  </si>
  <si>
    <t>252110085968220/5968220.1.1</t>
  </si>
  <si>
    <t>252110085941058/5941058.1.1</t>
  </si>
  <si>
    <t>OQTEPA MATBAA MCHJ</t>
  </si>
  <si>
    <t>Ахборот технологиялари соҳасидаги хизмат</t>
  </si>
  <si>
    <t>251110084372504/3765853</t>
  </si>
  <si>
    <t>Киберхавфсизлик маркази ДУК</t>
  </si>
  <si>
    <t>251110084372492/3765852</t>
  </si>
  <si>
    <t>251110084372239/3765632</t>
  </si>
  <si>
    <t>251110084376351/3764485</t>
  </si>
  <si>
    <t>251110084376193/3764330</t>
  </si>
  <si>
    <t>Электр мини-печь</t>
  </si>
  <si>
    <t>25311125034535/B1165433</t>
  </si>
  <si>
    <t>25311125034525/B1165411</t>
  </si>
  <si>
    <t>25311125034521/B1165410</t>
  </si>
  <si>
    <t>2025 йил 4-чоракда Ўзбекистон Республикаси  Адлия вазирлиги ҳузуридаги "Ўзархив" агентлиги томонидан  кам баҳоли ва тез эскирувчи буюмлар харид қилиш учун ўтказилган танловлар (тендерлар) ва амалга оширилган давлат харидлари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</si>
</sst>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rgb="FF212529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21252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/>
  </cellStyleXfs>
  <cellXfs count="106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right"/>
    </xf>
    <xf numFmtId="0" fontId="3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ill="1" applyAlignment="1"/>
    <xf numFmtId="0" fontId="2" fillId="0" borderId="0" xfId="2" applyFill="1"/>
    <xf numFmtId="0" fontId="5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0" xfId="2" applyFont="1" applyFill="1"/>
    <xf numFmtId="0" fontId="9" fillId="0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vertical="center" wrapText="1"/>
    </xf>
    <xf numFmtId="164" fontId="9" fillId="0" borderId="1" xfId="5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ill="1"/>
    <xf numFmtId="0" fontId="2" fillId="0" borderId="0" xfId="2" applyFill="1" applyAlignment="1">
      <alignment horizont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166" fontId="6" fillId="0" borderId="1" xfId="5" applyNumberFormat="1" applyFont="1" applyFill="1" applyBorder="1" applyAlignment="1">
      <alignment vertical="center" wrapText="1"/>
    </xf>
    <xf numFmtId="164" fontId="2" fillId="0" borderId="0" xfId="1" applyFont="1" applyFill="1"/>
    <xf numFmtId="166" fontId="2" fillId="0" borderId="0" xfId="2" applyNumberFormat="1" applyFill="1"/>
    <xf numFmtId="0" fontId="13" fillId="0" borderId="0" xfId="2" applyFont="1" applyFill="1"/>
    <xf numFmtId="0" fontId="5" fillId="0" borderId="1" xfId="2" applyFont="1" applyFill="1" applyBorder="1" applyAlignment="1">
      <alignment horizontal="center"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2" fillId="3" borderId="0" xfId="2" applyFill="1"/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2" fillId="0" borderId="0" xfId="2" applyFill="1" applyAlignment="1">
      <alignment horizontal="center" vertical="center"/>
    </xf>
    <xf numFmtId="0" fontId="2" fillId="0" borderId="0" xfId="2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0" xfId="2" applyFont="1" applyFill="1"/>
    <xf numFmtId="0" fontId="9" fillId="0" borderId="0" xfId="2" applyFont="1" applyFill="1"/>
    <xf numFmtId="0" fontId="9" fillId="0" borderId="1" xfId="2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3" fontId="18" fillId="0" borderId="0" xfId="0" applyNumberFormat="1" applyFont="1"/>
    <xf numFmtId="164" fontId="6" fillId="0" borderId="1" xfId="2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166" fontId="9" fillId="2" borderId="1" xfId="5" applyNumberFormat="1" applyFont="1" applyFill="1" applyBorder="1" applyAlignment="1">
      <alignment vertical="center" wrapText="1"/>
    </xf>
    <xf numFmtId="164" fontId="9" fillId="2" borderId="1" xfId="5" applyFont="1" applyFill="1" applyBorder="1" applyAlignment="1">
      <alignment horizontal="center" vertical="center" wrapText="1"/>
    </xf>
    <xf numFmtId="0" fontId="9" fillId="2" borderId="0" xfId="2" applyFont="1" applyFill="1"/>
    <xf numFmtId="0" fontId="6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2" fillId="2" borderId="0" xfId="2" applyFill="1"/>
    <xf numFmtId="0" fontId="0" fillId="0" borderId="0" xfId="0" applyAlignment="1">
      <alignment wrapText="1"/>
    </xf>
    <xf numFmtId="0" fontId="3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8" fillId="2" borderId="1" xfId="0" applyFont="1" applyFill="1" applyBorder="1" applyAlignment="1">
      <alignment horizontal="center" vertical="center" wrapText="1"/>
    </xf>
    <xf numFmtId="167" fontId="11" fillId="0" borderId="1" xfId="3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66" fontId="6" fillId="0" borderId="1" xfId="5" applyNumberFormat="1" applyFont="1" applyBorder="1" applyAlignment="1">
      <alignment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2" fontId="20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64" fontId="6" fillId="0" borderId="5" xfId="5" applyFont="1" applyFill="1" applyBorder="1" applyAlignment="1">
      <alignment horizontal="right" vertical="center" wrapText="1"/>
    </xf>
    <xf numFmtId="164" fontId="6" fillId="0" borderId="3" xfId="5" applyFont="1" applyFill="1" applyBorder="1" applyAlignment="1">
      <alignment horizontal="right" vertical="center" wrapText="1"/>
    </xf>
    <xf numFmtId="164" fontId="6" fillId="0" borderId="6" xfId="5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164" fontId="6" fillId="0" borderId="1" xfId="5" applyFont="1" applyFill="1" applyBorder="1" applyAlignment="1">
      <alignment horizontal="right" vertical="center" wrapText="1"/>
    </xf>
    <xf numFmtId="164" fontId="6" fillId="0" borderId="1" xfId="5" applyFont="1" applyBorder="1" applyAlignment="1">
      <alignment horizontal="right" vertical="center" wrapText="1"/>
    </xf>
    <xf numFmtId="164" fontId="6" fillId="0" borderId="5" xfId="5" applyFont="1" applyBorder="1" applyAlignment="1">
      <alignment horizontal="right" vertical="center" wrapText="1"/>
    </xf>
    <xf numFmtId="164" fontId="6" fillId="0" borderId="3" xfId="5" applyFont="1" applyBorder="1" applyAlignment="1">
      <alignment horizontal="right" vertical="center" wrapText="1"/>
    </xf>
    <xf numFmtId="164" fontId="6" fillId="0" borderId="6" xfId="5" applyFont="1" applyBorder="1" applyAlignment="1">
      <alignment horizontal="right" vertical="center" wrapText="1"/>
    </xf>
  </cellXfs>
  <cellStyles count="10">
    <cellStyle name="Обычный" xfId="0" builtinId="0"/>
    <cellStyle name="Обычный 2" xfId="2"/>
    <cellStyle name="Обычный 2 2" xfId="6"/>
    <cellStyle name="Обычный 3" xfId="3"/>
    <cellStyle name="Обычный 3 2" xfId="7"/>
    <cellStyle name="Обычный 4" xfId="8"/>
    <cellStyle name="Обычный 4 2" xfId="9"/>
    <cellStyle name="Финансовый" xfId="1" builtinId="3"/>
    <cellStyle name="Финансовый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54;&#1047;&#1048;&#1051;%202021/&#1041;&#1070;&#1044;&#1046;&#1045;&#1058;%20&#1054;&#1063;&#1048;&#1178;&#1051;&#1048;&#1043;&#1048;%206247/2025/2-chorak/9.1.%20&#1064;&#1090;&#1072;&#1090;&#1085;&#1086;&#1077;%20&#1088;&#1072;&#1089;&#1087;&#1080;&#1089;&#1072;&#1085;&#1080;&#1077;(&#1038;&#1079;&#1072;&#1088;&#1093;&#1080;&#1074;-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0;&#1086;&#1083;&#1083;&#1077;&#1078;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91;&#1085;&#1075;&#1080;%20&#1080;&#1096;%20&#1074;&#1072;&#1179;&#1090;&#108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77;&#1203;&#1085;&#1072;&#1090;%20&#1090;&#1072;&#1098;&#1090;&#1080;&#1083;&#1080;%20&#1074;&#1072;%20&#1073;&#1086;&#1096;&#1179;&#1072;%20&#1203;&#1080;&#1089;&#1086;&#1073;&#1083;&#1072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86;&#1096;&#1179;&#1072;%20&#1096;&#1072;&#1093;&#1089;&#1080;&#1081;%20&#1091;&#1089;&#1090;&#1072;&#1084;&#1072;&#1083;&#1072;&#1088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7;&#1087;&#1086;&#1088;&#1090;)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72;&#1081;&#1088;&#1072;&#1084;%20&#1082;&#1091;&#1085;&#1080;&#1076;&#1072;%20&#1179;&#1118;&#1096;&#1080;&#1084;&#1095;&#1072;%20&#1090;&#1118;&#1083;&#1086;&#1074;&#1083;&#1072;&#108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лар жадвали"/>
      <sheetName val="Иш Стажи учун устам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Коллеж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унги иш вақт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ҳнат таътили ва бошқа ҳисобла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шқа шахсий устамалар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Спорт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йрам кунида қўшимча тўловла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view="pageBreakPreview" zoomScale="70" zoomScaleNormal="100" zoomScaleSheetLayoutView="70" workbookViewId="0">
      <pane ySplit="7" topLeftCell="A8" activePane="bottomLeft" state="frozen"/>
      <selection activeCell="I47" sqref="I47"/>
      <selection pane="bottomLeft" activeCell="F8" sqref="F8"/>
    </sheetView>
  </sheetViews>
  <sheetFormatPr defaultRowHeight="15" x14ac:dyDescent="0.25"/>
  <cols>
    <col min="1" max="1" width="2.28515625" style="6" customWidth="1"/>
    <col min="2" max="2" width="5.42578125" style="9" customWidth="1"/>
    <col min="3" max="3" width="11.28515625" style="6" customWidth="1"/>
    <col min="4" max="4" width="29.5703125" style="67" customWidth="1"/>
    <col min="5" max="5" width="21.140625" style="19" customWidth="1"/>
    <col min="6" max="6" width="22" style="19" customWidth="1"/>
    <col min="7" max="7" width="17.140625" style="6" customWidth="1"/>
    <col min="8" max="8" width="26" style="6" customWidth="1"/>
    <col min="9" max="9" width="18.5703125" style="6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1"/>
      <c r="C1" s="1"/>
      <c r="D1" s="66"/>
      <c r="E1" s="3"/>
      <c r="F1" s="3"/>
      <c r="G1" s="1"/>
      <c r="H1" s="1"/>
      <c r="I1" s="1"/>
      <c r="J1" s="1"/>
      <c r="K1" s="1"/>
      <c r="L1" s="1"/>
      <c r="M1" s="2" t="s">
        <v>25</v>
      </c>
    </row>
    <row r="2" spans="1:13" s="5" customFormat="1" ht="16.5" x14ac:dyDescent="0.25">
      <c r="A2" s="1"/>
      <c r="B2" s="1"/>
      <c r="C2" s="1"/>
      <c r="D2" s="66"/>
      <c r="E2" s="3"/>
      <c r="F2" s="3"/>
      <c r="G2" s="1"/>
      <c r="H2" s="1"/>
      <c r="I2" s="1"/>
      <c r="J2" s="1"/>
      <c r="K2" s="1"/>
      <c r="L2" s="1"/>
      <c r="M2" s="1"/>
    </row>
    <row r="3" spans="1:13" s="5" customFormat="1" ht="34.5" customHeight="1" x14ac:dyDescent="0.25">
      <c r="A3" s="1"/>
      <c r="B3" s="99" t="s">
        <v>26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1"/>
      <c r="C5" s="1"/>
      <c r="D5" s="66"/>
      <c r="E5" s="3"/>
      <c r="F5" s="3"/>
      <c r="G5" s="1"/>
      <c r="H5" s="1"/>
      <c r="I5" s="1"/>
      <c r="J5" s="1"/>
      <c r="K5" s="1"/>
      <c r="L5" s="1"/>
      <c r="M5" s="1"/>
    </row>
    <row r="6" spans="1:13" ht="87" customHeight="1" x14ac:dyDescent="0.25"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7" t="s">
        <v>15</v>
      </c>
    </row>
    <row r="7" spans="1:13" ht="25.5" customHeight="1" x14ac:dyDescent="0.25"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60" x14ac:dyDescent="0.25">
      <c r="B8" s="11">
        <v>1</v>
      </c>
      <c r="C8" s="11" t="s">
        <v>2</v>
      </c>
      <c r="D8" s="68" t="s">
        <v>380</v>
      </c>
      <c r="E8" s="11" t="s">
        <v>4</v>
      </c>
      <c r="F8" s="65" t="s">
        <v>409</v>
      </c>
      <c r="G8" s="11" t="s">
        <v>28</v>
      </c>
      <c r="H8" s="13" t="s">
        <v>29</v>
      </c>
      <c r="I8" s="14" t="s">
        <v>30</v>
      </c>
      <c r="J8" s="14" t="s">
        <v>31</v>
      </c>
      <c r="K8" s="15">
        <v>10000</v>
      </c>
      <c r="L8" s="16">
        <v>10700</v>
      </c>
      <c r="M8" s="16">
        <f t="shared" ref="M8:M27" si="0">+L8*K8/1000</f>
        <v>107000</v>
      </c>
    </row>
    <row r="9" spans="1:13" ht="45" x14ac:dyDescent="0.25">
      <c r="B9" s="11">
        <v>2</v>
      </c>
      <c r="C9" s="11" t="s">
        <v>2</v>
      </c>
      <c r="D9" s="68" t="s">
        <v>381</v>
      </c>
      <c r="E9" s="11" t="s">
        <v>4</v>
      </c>
      <c r="F9" s="65" t="s">
        <v>21</v>
      </c>
      <c r="G9" s="11" t="s">
        <v>32</v>
      </c>
      <c r="H9" s="13" t="s">
        <v>33</v>
      </c>
      <c r="I9" s="14" t="s">
        <v>34</v>
      </c>
      <c r="J9" s="14" t="s">
        <v>31</v>
      </c>
      <c r="K9" s="15">
        <v>1</v>
      </c>
      <c r="L9" s="16">
        <v>300000</v>
      </c>
      <c r="M9" s="16">
        <f t="shared" si="0"/>
        <v>300</v>
      </c>
    </row>
    <row r="10" spans="1:13" ht="63" x14ac:dyDescent="0.25">
      <c r="B10" s="11">
        <v>3</v>
      </c>
      <c r="C10" s="11" t="s">
        <v>2</v>
      </c>
      <c r="D10" s="68" t="s">
        <v>382</v>
      </c>
      <c r="E10" s="11" t="s">
        <v>4</v>
      </c>
      <c r="F10" s="65" t="s">
        <v>410</v>
      </c>
      <c r="G10" s="11" t="s">
        <v>35</v>
      </c>
      <c r="H10" s="13" t="s">
        <v>36</v>
      </c>
      <c r="I10" s="14">
        <v>202234169</v>
      </c>
      <c r="J10" s="14" t="s">
        <v>31</v>
      </c>
      <c r="K10" s="15">
        <v>1</v>
      </c>
      <c r="L10" s="16">
        <v>2250000</v>
      </c>
      <c r="M10" s="16">
        <f t="shared" si="0"/>
        <v>2250</v>
      </c>
    </row>
    <row r="11" spans="1:13" ht="75" x14ac:dyDescent="0.25">
      <c r="B11" s="11">
        <v>4</v>
      </c>
      <c r="C11" s="11" t="s">
        <v>2</v>
      </c>
      <c r="D11" s="68" t="s">
        <v>383</v>
      </c>
      <c r="E11" s="11" t="s">
        <v>4</v>
      </c>
      <c r="F11" s="65" t="s">
        <v>411</v>
      </c>
      <c r="G11" s="11" t="s">
        <v>37</v>
      </c>
      <c r="H11" s="13" t="s">
        <v>38</v>
      </c>
      <c r="I11" s="14" t="s">
        <v>39</v>
      </c>
      <c r="J11" s="14" t="s">
        <v>31</v>
      </c>
      <c r="K11" s="15">
        <v>1</v>
      </c>
      <c r="L11" s="16">
        <v>236825280</v>
      </c>
      <c r="M11" s="16">
        <f t="shared" si="0"/>
        <v>236825.28</v>
      </c>
    </row>
    <row r="12" spans="1:13" ht="60" x14ac:dyDescent="0.25">
      <c r="B12" s="11">
        <v>5</v>
      </c>
      <c r="C12" s="11" t="s">
        <v>2</v>
      </c>
      <c r="D12" s="68" t="s">
        <v>384</v>
      </c>
      <c r="E12" s="11" t="s">
        <v>4</v>
      </c>
      <c r="F12" s="65" t="s">
        <v>412</v>
      </c>
      <c r="G12" s="11" t="s">
        <v>40</v>
      </c>
      <c r="H12" s="13" t="s">
        <v>41</v>
      </c>
      <c r="I12" s="14" t="s">
        <v>42</v>
      </c>
      <c r="J12" s="14" t="s">
        <v>31</v>
      </c>
      <c r="K12" s="15">
        <v>1</v>
      </c>
      <c r="L12" s="16">
        <v>2518056</v>
      </c>
      <c r="M12" s="16">
        <f t="shared" si="0"/>
        <v>2518.056</v>
      </c>
    </row>
    <row r="13" spans="1:13" ht="60" x14ac:dyDescent="0.25">
      <c r="B13" s="11">
        <v>6</v>
      </c>
      <c r="C13" s="11" t="s">
        <v>2</v>
      </c>
      <c r="D13" s="68" t="s">
        <v>385</v>
      </c>
      <c r="E13" s="11" t="s">
        <v>4</v>
      </c>
      <c r="F13" s="65" t="s">
        <v>21</v>
      </c>
      <c r="G13" s="11" t="s">
        <v>43</v>
      </c>
      <c r="H13" s="13" t="s">
        <v>33</v>
      </c>
      <c r="I13" s="14" t="s">
        <v>34</v>
      </c>
      <c r="J13" s="14" t="s">
        <v>31</v>
      </c>
      <c r="K13" s="15">
        <v>1</v>
      </c>
      <c r="L13" s="16">
        <v>450000</v>
      </c>
      <c r="M13" s="16">
        <f t="shared" si="0"/>
        <v>450</v>
      </c>
    </row>
    <row r="14" spans="1:13" ht="75" x14ac:dyDescent="0.25">
      <c r="B14" s="11">
        <v>7</v>
      </c>
      <c r="C14" s="11" t="s">
        <v>2</v>
      </c>
      <c r="D14" s="68" t="s">
        <v>386</v>
      </c>
      <c r="E14" s="11" t="s">
        <v>4</v>
      </c>
      <c r="F14" s="65" t="s">
        <v>412</v>
      </c>
      <c r="G14" s="11" t="s">
        <v>44</v>
      </c>
      <c r="H14" s="13" t="s">
        <v>45</v>
      </c>
      <c r="I14" s="14" t="s">
        <v>46</v>
      </c>
      <c r="J14" s="14" t="s">
        <v>31</v>
      </c>
      <c r="K14" s="15">
        <v>1</v>
      </c>
      <c r="L14" s="16">
        <v>171000000</v>
      </c>
      <c r="M14" s="16">
        <f t="shared" si="0"/>
        <v>171000</v>
      </c>
    </row>
    <row r="15" spans="1:13" ht="60" x14ac:dyDescent="0.25">
      <c r="B15" s="11">
        <v>8</v>
      </c>
      <c r="C15" s="11" t="s">
        <v>2</v>
      </c>
      <c r="D15" s="68" t="s">
        <v>387</v>
      </c>
      <c r="E15" s="11" t="s">
        <v>4</v>
      </c>
      <c r="F15" s="65" t="s">
        <v>412</v>
      </c>
      <c r="G15" s="11" t="s">
        <v>47</v>
      </c>
      <c r="H15" s="13" t="s">
        <v>48</v>
      </c>
      <c r="I15" s="14" t="s">
        <v>49</v>
      </c>
      <c r="J15" s="14" t="s">
        <v>31</v>
      </c>
      <c r="K15" s="15">
        <v>1</v>
      </c>
      <c r="L15" s="16">
        <v>8400000</v>
      </c>
      <c r="M15" s="16">
        <f t="shared" si="0"/>
        <v>8400</v>
      </c>
    </row>
    <row r="16" spans="1:13" ht="60" x14ac:dyDescent="0.25">
      <c r="B16" s="11">
        <v>9</v>
      </c>
      <c r="C16" s="11" t="s">
        <v>2</v>
      </c>
      <c r="D16" s="68" t="s">
        <v>388</v>
      </c>
      <c r="E16" s="11" t="s">
        <v>4</v>
      </c>
      <c r="F16" s="65" t="s">
        <v>412</v>
      </c>
      <c r="G16" s="11" t="s">
        <v>50</v>
      </c>
      <c r="H16" s="13" t="s">
        <v>41</v>
      </c>
      <c r="I16" s="14" t="s">
        <v>42</v>
      </c>
      <c r="J16" s="14" t="s">
        <v>31</v>
      </c>
      <c r="K16" s="15">
        <v>1</v>
      </c>
      <c r="L16" s="16">
        <v>1308000</v>
      </c>
      <c r="M16" s="16">
        <f t="shared" si="0"/>
        <v>1308</v>
      </c>
    </row>
    <row r="17" spans="2:13" ht="60" x14ac:dyDescent="0.25">
      <c r="B17" s="11">
        <v>10</v>
      </c>
      <c r="C17" s="11" t="s">
        <v>2</v>
      </c>
      <c r="D17" s="68" t="s">
        <v>389</v>
      </c>
      <c r="E17" s="11" t="s">
        <v>4</v>
      </c>
      <c r="F17" s="65" t="s">
        <v>412</v>
      </c>
      <c r="G17" s="11" t="s">
        <v>51</v>
      </c>
      <c r="H17" s="13" t="s">
        <v>52</v>
      </c>
      <c r="I17" s="14" t="s">
        <v>53</v>
      </c>
      <c r="J17" s="14" t="s">
        <v>31</v>
      </c>
      <c r="K17" s="15">
        <v>1</v>
      </c>
      <c r="L17" s="16">
        <v>4680000</v>
      </c>
      <c r="M17" s="16">
        <f t="shared" si="0"/>
        <v>4680</v>
      </c>
    </row>
    <row r="18" spans="2:13" ht="60" x14ac:dyDescent="0.25">
      <c r="B18" s="11">
        <v>11</v>
      </c>
      <c r="C18" s="11" t="s">
        <v>2</v>
      </c>
      <c r="D18" s="68" t="s">
        <v>390</v>
      </c>
      <c r="E18" s="11" t="s">
        <v>4</v>
      </c>
      <c r="F18" s="65" t="s">
        <v>413</v>
      </c>
      <c r="G18" s="11" t="s">
        <v>54</v>
      </c>
      <c r="H18" s="13" t="s">
        <v>55</v>
      </c>
      <c r="I18" s="14">
        <v>200833833</v>
      </c>
      <c r="J18" s="14" t="s">
        <v>31</v>
      </c>
      <c r="K18" s="15">
        <v>1</v>
      </c>
      <c r="L18" s="16">
        <v>2556384</v>
      </c>
      <c r="M18" s="16">
        <f t="shared" si="0"/>
        <v>2556.384</v>
      </c>
    </row>
    <row r="19" spans="2:13" ht="60" x14ac:dyDescent="0.25">
      <c r="B19" s="11">
        <v>12</v>
      </c>
      <c r="C19" s="11" t="s">
        <v>2</v>
      </c>
      <c r="D19" s="68" t="s">
        <v>389</v>
      </c>
      <c r="E19" s="11" t="s">
        <v>4</v>
      </c>
      <c r="F19" s="65" t="s">
        <v>412</v>
      </c>
      <c r="G19" s="11" t="s">
        <v>56</v>
      </c>
      <c r="H19" s="13" t="s">
        <v>48</v>
      </c>
      <c r="I19" s="14" t="s">
        <v>49</v>
      </c>
      <c r="J19" s="14" t="s">
        <v>31</v>
      </c>
      <c r="K19" s="15">
        <v>1</v>
      </c>
      <c r="L19" s="16">
        <v>1139904</v>
      </c>
      <c r="M19" s="16">
        <f t="shared" si="0"/>
        <v>1139.904</v>
      </c>
    </row>
    <row r="20" spans="2:13" ht="60" x14ac:dyDescent="0.25">
      <c r="B20" s="11">
        <v>13</v>
      </c>
      <c r="C20" s="11" t="s">
        <v>2</v>
      </c>
      <c r="D20" s="68" t="s">
        <v>391</v>
      </c>
      <c r="E20" s="11" t="s">
        <v>4</v>
      </c>
      <c r="F20" s="65" t="s">
        <v>414</v>
      </c>
      <c r="G20" s="11" t="s">
        <v>57</v>
      </c>
      <c r="H20" s="13" t="s">
        <v>58</v>
      </c>
      <c r="I20" s="14" t="s">
        <v>59</v>
      </c>
      <c r="J20" s="14" t="s">
        <v>31</v>
      </c>
      <c r="K20" s="15">
        <v>1</v>
      </c>
      <c r="L20" s="16">
        <v>17661600</v>
      </c>
      <c r="M20" s="16">
        <f t="shared" si="0"/>
        <v>17661.599999999999</v>
      </c>
    </row>
    <row r="21" spans="2:13" ht="60" x14ac:dyDescent="0.25">
      <c r="B21" s="11">
        <v>14</v>
      </c>
      <c r="C21" s="11" t="s">
        <v>2</v>
      </c>
      <c r="D21" s="68" t="s">
        <v>380</v>
      </c>
      <c r="E21" s="11" t="s">
        <v>4</v>
      </c>
      <c r="F21" s="65" t="s">
        <v>409</v>
      </c>
      <c r="G21" s="11" t="s">
        <v>60</v>
      </c>
      <c r="H21" s="13" t="s">
        <v>29</v>
      </c>
      <c r="I21" s="14" t="s">
        <v>30</v>
      </c>
      <c r="J21" s="14" t="s">
        <v>61</v>
      </c>
      <c r="K21" s="15">
        <v>1000</v>
      </c>
      <c r="L21" s="16">
        <v>10700</v>
      </c>
      <c r="M21" s="16">
        <f t="shared" si="0"/>
        <v>10700</v>
      </c>
    </row>
    <row r="22" spans="2:13" ht="78.75" x14ac:dyDescent="0.25">
      <c r="B22" s="11">
        <v>15</v>
      </c>
      <c r="C22" s="11" t="s">
        <v>2</v>
      </c>
      <c r="D22" s="68" t="s">
        <v>383</v>
      </c>
      <c r="E22" s="11" t="s">
        <v>4</v>
      </c>
      <c r="F22" s="65" t="s">
        <v>414</v>
      </c>
      <c r="G22" s="11" t="s">
        <v>62</v>
      </c>
      <c r="H22" s="13" t="s">
        <v>63</v>
      </c>
      <c r="I22" s="14" t="s">
        <v>64</v>
      </c>
      <c r="J22" s="14" t="s">
        <v>31</v>
      </c>
      <c r="K22" s="15">
        <v>1</v>
      </c>
      <c r="L22" s="16">
        <v>540000</v>
      </c>
      <c r="M22" s="16">
        <f t="shared" si="0"/>
        <v>540</v>
      </c>
    </row>
    <row r="23" spans="2:13" ht="60" x14ac:dyDescent="0.25">
      <c r="B23" s="11">
        <v>16</v>
      </c>
      <c r="C23" s="11" t="s">
        <v>2</v>
      </c>
      <c r="D23" s="68" t="s">
        <v>385</v>
      </c>
      <c r="E23" s="11" t="s">
        <v>4</v>
      </c>
      <c r="F23" s="65" t="s">
        <v>412</v>
      </c>
      <c r="G23" s="11" t="s">
        <v>65</v>
      </c>
      <c r="H23" s="13" t="s">
        <v>41</v>
      </c>
      <c r="I23" s="14" t="s">
        <v>42</v>
      </c>
      <c r="J23" s="14" t="s">
        <v>31</v>
      </c>
      <c r="K23" s="15">
        <v>1</v>
      </c>
      <c r="L23" s="16">
        <v>300000</v>
      </c>
      <c r="M23" s="16">
        <f t="shared" si="0"/>
        <v>300</v>
      </c>
    </row>
    <row r="24" spans="2:13" ht="60" x14ac:dyDescent="0.25">
      <c r="B24" s="11">
        <v>17</v>
      </c>
      <c r="C24" s="11" t="s">
        <v>2</v>
      </c>
      <c r="D24" s="68" t="s">
        <v>385</v>
      </c>
      <c r="E24" s="11" t="s">
        <v>4</v>
      </c>
      <c r="F24" s="65" t="s">
        <v>412</v>
      </c>
      <c r="G24" s="11" t="s">
        <v>66</v>
      </c>
      <c r="H24" s="13" t="s">
        <v>41</v>
      </c>
      <c r="I24" s="14" t="s">
        <v>42</v>
      </c>
      <c r="J24" s="14" t="s">
        <v>31</v>
      </c>
      <c r="K24" s="15">
        <v>1</v>
      </c>
      <c r="L24" s="16">
        <v>720000</v>
      </c>
      <c r="M24" s="16">
        <f t="shared" si="0"/>
        <v>720</v>
      </c>
    </row>
    <row r="25" spans="2:13" ht="60" x14ac:dyDescent="0.25">
      <c r="B25" s="11">
        <v>18</v>
      </c>
      <c r="C25" s="11" t="s">
        <v>2</v>
      </c>
      <c r="D25" s="68" t="s">
        <v>389</v>
      </c>
      <c r="E25" s="11" t="s">
        <v>4</v>
      </c>
      <c r="F25" s="65" t="s">
        <v>412</v>
      </c>
      <c r="G25" s="11" t="s">
        <v>67</v>
      </c>
      <c r="H25" s="13" t="s">
        <v>41</v>
      </c>
      <c r="I25" s="14" t="s">
        <v>42</v>
      </c>
      <c r="J25" s="14" t="s">
        <v>31</v>
      </c>
      <c r="K25" s="15">
        <v>1</v>
      </c>
      <c r="L25" s="16">
        <v>4722600</v>
      </c>
      <c r="M25" s="16">
        <f t="shared" si="0"/>
        <v>4722.6000000000004</v>
      </c>
    </row>
    <row r="26" spans="2:13" ht="60" x14ac:dyDescent="0.25">
      <c r="B26" s="11">
        <v>19</v>
      </c>
      <c r="C26" s="11" t="s">
        <v>2</v>
      </c>
      <c r="D26" s="68" t="s">
        <v>384</v>
      </c>
      <c r="E26" s="11" t="s">
        <v>4</v>
      </c>
      <c r="F26" s="65" t="s">
        <v>412</v>
      </c>
      <c r="G26" s="11" t="s">
        <v>68</v>
      </c>
      <c r="H26" s="13" t="s">
        <v>41</v>
      </c>
      <c r="I26" s="14" t="s">
        <v>42</v>
      </c>
      <c r="J26" s="14" t="s">
        <v>31</v>
      </c>
      <c r="K26" s="15">
        <v>1</v>
      </c>
      <c r="L26" s="16">
        <v>105000</v>
      </c>
      <c r="M26" s="16">
        <f t="shared" si="0"/>
        <v>105</v>
      </c>
    </row>
    <row r="27" spans="2:13" ht="47.25" x14ac:dyDescent="0.25">
      <c r="B27" s="11">
        <v>20</v>
      </c>
      <c r="C27" s="11" t="s">
        <v>2</v>
      </c>
      <c r="D27" s="68" t="s">
        <v>392</v>
      </c>
      <c r="E27" s="11" t="s">
        <v>4</v>
      </c>
      <c r="F27" s="65" t="s">
        <v>21</v>
      </c>
      <c r="G27" s="11" t="s">
        <v>69</v>
      </c>
      <c r="H27" s="13" t="s">
        <v>70</v>
      </c>
      <c r="I27" s="14" t="s">
        <v>71</v>
      </c>
      <c r="J27" s="14" t="s">
        <v>22</v>
      </c>
      <c r="K27" s="15">
        <v>2500</v>
      </c>
      <c r="L27" s="16">
        <v>4502.3999999999996</v>
      </c>
      <c r="M27" s="16">
        <f t="shared" si="0"/>
        <v>11256</v>
      </c>
    </row>
    <row r="28" spans="2:13" ht="15" customHeight="1" x14ac:dyDescent="0.25">
      <c r="B28" s="11"/>
      <c r="C28" s="11"/>
      <c r="D28" s="21"/>
      <c r="E28" s="21"/>
      <c r="F28" s="21"/>
      <c r="G28" s="21"/>
      <c r="H28" s="22"/>
      <c r="I28" s="23"/>
      <c r="J28" s="16"/>
      <c r="K28" s="24"/>
      <c r="L28" s="24">
        <v>540000</v>
      </c>
      <c r="M28" s="24">
        <f>SUM(M8:M27)</f>
        <v>584432.82399999991</v>
      </c>
    </row>
    <row r="29" spans="2:13" ht="47.25" x14ac:dyDescent="0.25">
      <c r="B29" s="10">
        <v>21</v>
      </c>
      <c r="C29" s="11" t="s">
        <v>2</v>
      </c>
      <c r="D29" s="68" t="s">
        <v>393</v>
      </c>
      <c r="E29" s="11" t="s">
        <v>3</v>
      </c>
      <c r="F29" s="65" t="s">
        <v>415</v>
      </c>
      <c r="G29" s="11" t="s">
        <v>72</v>
      </c>
      <c r="H29" s="13" t="s">
        <v>73</v>
      </c>
      <c r="I29" s="14">
        <v>30611976590063</v>
      </c>
      <c r="J29" s="14" t="s">
        <v>31</v>
      </c>
      <c r="K29" s="15">
        <v>16</v>
      </c>
      <c r="L29" s="16">
        <v>500000</v>
      </c>
      <c r="M29" s="16">
        <f t="shared" ref="M29:M34" si="1">+L29*K29/1000</f>
        <v>8000</v>
      </c>
    </row>
    <row r="30" spans="2:13" ht="47.25" x14ac:dyDescent="0.25">
      <c r="B30" s="10">
        <v>22</v>
      </c>
      <c r="C30" s="11" t="s">
        <v>2</v>
      </c>
      <c r="D30" s="68" t="s">
        <v>394</v>
      </c>
      <c r="E30" s="11" t="s">
        <v>3</v>
      </c>
      <c r="F30" s="11" t="s">
        <v>21</v>
      </c>
      <c r="G30" s="11" t="s">
        <v>74</v>
      </c>
      <c r="H30" s="13" t="s">
        <v>75</v>
      </c>
      <c r="I30" s="14" t="s">
        <v>76</v>
      </c>
      <c r="J30" s="14" t="s">
        <v>31</v>
      </c>
      <c r="K30" s="15">
        <v>25</v>
      </c>
      <c r="L30" s="16">
        <v>40000</v>
      </c>
      <c r="M30" s="16">
        <f t="shared" si="1"/>
        <v>1000</v>
      </c>
    </row>
    <row r="31" spans="2:13" ht="45" x14ac:dyDescent="0.25">
      <c r="B31" s="10">
        <v>23</v>
      </c>
      <c r="C31" s="11" t="s">
        <v>2</v>
      </c>
      <c r="D31" s="68" t="s">
        <v>395</v>
      </c>
      <c r="E31" s="11" t="s">
        <v>3</v>
      </c>
      <c r="F31" s="65" t="s">
        <v>416</v>
      </c>
      <c r="G31" s="11" t="s">
        <v>77</v>
      </c>
      <c r="H31" s="13" t="s">
        <v>78</v>
      </c>
      <c r="I31" s="14">
        <v>305651033</v>
      </c>
      <c r="J31" s="14" t="s">
        <v>22</v>
      </c>
      <c r="K31" s="15">
        <v>500</v>
      </c>
      <c r="L31" s="16">
        <v>600096</v>
      </c>
      <c r="M31" s="16">
        <f t="shared" si="1"/>
        <v>300048</v>
      </c>
    </row>
    <row r="32" spans="2:13" ht="47.25" x14ac:dyDescent="0.25">
      <c r="B32" s="10">
        <v>24</v>
      </c>
      <c r="C32" s="11" t="s">
        <v>2</v>
      </c>
      <c r="D32" s="68" t="s">
        <v>394</v>
      </c>
      <c r="E32" s="11" t="s">
        <v>3</v>
      </c>
      <c r="F32" s="11" t="s">
        <v>21</v>
      </c>
      <c r="G32" s="11" t="s">
        <v>79</v>
      </c>
      <c r="H32" s="13" t="s">
        <v>75</v>
      </c>
      <c r="I32" s="14" t="s">
        <v>76</v>
      </c>
      <c r="J32" s="14" t="s">
        <v>31</v>
      </c>
      <c r="K32" s="15">
        <v>30</v>
      </c>
      <c r="L32" s="16">
        <v>41111</v>
      </c>
      <c r="M32" s="16">
        <f t="shared" si="1"/>
        <v>1233.33</v>
      </c>
    </row>
    <row r="33" spans="2:13" ht="47.25" x14ac:dyDescent="0.25">
      <c r="B33" s="10">
        <v>25</v>
      </c>
      <c r="C33" s="11" t="s">
        <v>2</v>
      </c>
      <c r="D33" s="68" t="s">
        <v>396</v>
      </c>
      <c r="E33" s="11" t="s">
        <v>3</v>
      </c>
      <c r="F33" s="11" t="s">
        <v>21</v>
      </c>
      <c r="G33" s="11" t="s">
        <v>80</v>
      </c>
      <c r="H33" s="13" t="s">
        <v>81</v>
      </c>
      <c r="I33" s="14" t="s">
        <v>82</v>
      </c>
      <c r="J33" s="14" t="s">
        <v>22</v>
      </c>
      <c r="K33" s="15">
        <v>100</v>
      </c>
      <c r="L33" s="16">
        <v>48000</v>
      </c>
      <c r="M33" s="16">
        <f t="shared" si="1"/>
        <v>4800</v>
      </c>
    </row>
    <row r="34" spans="2:13" ht="45" x14ac:dyDescent="0.25">
      <c r="B34" s="10">
        <v>26</v>
      </c>
      <c r="C34" s="11" t="s">
        <v>2</v>
      </c>
      <c r="D34" s="68" t="s">
        <v>83</v>
      </c>
      <c r="E34" s="11" t="s">
        <v>3</v>
      </c>
      <c r="F34" s="11" t="s">
        <v>21</v>
      </c>
      <c r="G34" s="11" t="s">
        <v>84</v>
      </c>
      <c r="H34" s="13" t="s">
        <v>85</v>
      </c>
      <c r="I34" s="14" t="s">
        <v>86</v>
      </c>
      <c r="J34" s="14" t="s">
        <v>22</v>
      </c>
      <c r="K34" s="15">
        <v>1</v>
      </c>
      <c r="L34" s="16">
        <v>300000</v>
      </c>
      <c r="M34" s="16">
        <f t="shared" si="1"/>
        <v>300</v>
      </c>
    </row>
    <row r="35" spans="2:13" ht="47.25" x14ac:dyDescent="0.25">
      <c r="B35" s="10">
        <v>27</v>
      </c>
      <c r="C35" s="11" t="s">
        <v>2</v>
      </c>
      <c r="D35" s="68" t="s">
        <v>394</v>
      </c>
      <c r="E35" s="11" t="s">
        <v>3</v>
      </c>
      <c r="F35" s="11" t="s">
        <v>21</v>
      </c>
      <c r="G35" s="11" t="s">
        <v>87</v>
      </c>
      <c r="H35" s="13" t="s">
        <v>75</v>
      </c>
      <c r="I35" s="14" t="s">
        <v>76</v>
      </c>
      <c r="J35" s="14" t="s">
        <v>22</v>
      </c>
      <c r="K35" s="15">
        <v>50</v>
      </c>
      <c r="L35" s="16">
        <v>45000</v>
      </c>
      <c r="M35" s="16">
        <f>+L35*K35/1000</f>
        <v>2250</v>
      </c>
    </row>
    <row r="36" spans="2:13" ht="45" x14ac:dyDescent="0.25">
      <c r="B36" s="10">
        <v>28</v>
      </c>
      <c r="C36" s="11" t="s">
        <v>2</v>
      </c>
      <c r="D36" s="68" t="s">
        <v>88</v>
      </c>
      <c r="E36" s="11" t="s">
        <v>3</v>
      </c>
      <c r="F36" s="11" t="s">
        <v>21</v>
      </c>
      <c r="G36" s="11" t="s">
        <v>89</v>
      </c>
      <c r="H36" s="13" t="s">
        <v>90</v>
      </c>
      <c r="I36" s="14" t="s">
        <v>91</v>
      </c>
      <c r="J36" s="14" t="s">
        <v>22</v>
      </c>
      <c r="K36" s="15">
        <v>1</v>
      </c>
      <c r="L36" s="16">
        <v>1595000</v>
      </c>
      <c r="M36" s="16">
        <f t="shared" ref="M36:M52" si="2">+L36*K36/1000</f>
        <v>1595</v>
      </c>
    </row>
    <row r="37" spans="2:13" ht="45" x14ac:dyDescent="0.25">
      <c r="B37" s="10">
        <v>29</v>
      </c>
      <c r="C37" s="11" t="s">
        <v>2</v>
      </c>
      <c r="D37" s="68" t="s">
        <v>397</v>
      </c>
      <c r="E37" s="11" t="s">
        <v>3</v>
      </c>
      <c r="F37" s="11" t="s">
        <v>21</v>
      </c>
      <c r="G37" s="11" t="s">
        <v>92</v>
      </c>
      <c r="H37" s="13" t="s">
        <v>85</v>
      </c>
      <c r="I37" s="14" t="s">
        <v>86</v>
      </c>
      <c r="J37" s="14" t="s">
        <v>31</v>
      </c>
      <c r="K37" s="15">
        <v>1</v>
      </c>
      <c r="L37" s="16">
        <v>588000</v>
      </c>
      <c r="M37" s="16">
        <f t="shared" si="2"/>
        <v>588</v>
      </c>
    </row>
    <row r="38" spans="2:13" ht="47.25" x14ac:dyDescent="0.25">
      <c r="B38" s="10">
        <v>30</v>
      </c>
      <c r="C38" s="11" t="s">
        <v>2</v>
      </c>
      <c r="D38" s="68" t="s">
        <v>398</v>
      </c>
      <c r="E38" s="11" t="s">
        <v>3</v>
      </c>
      <c r="F38" s="11" t="s">
        <v>21</v>
      </c>
      <c r="G38" s="11" t="s">
        <v>93</v>
      </c>
      <c r="H38" s="13" t="s">
        <v>94</v>
      </c>
      <c r="I38" s="14" t="s">
        <v>95</v>
      </c>
      <c r="J38" s="14" t="s">
        <v>22</v>
      </c>
      <c r="K38" s="15">
        <v>55</v>
      </c>
      <c r="L38" s="16">
        <v>199999</v>
      </c>
      <c r="M38" s="16">
        <f t="shared" si="2"/>
        <v>10999.945</v>
      </c>
    </row>
    <row r="39" spans="2:13" ht="63" x14ac:dyDescent="0.25">
      <c r="B39" s="10">
        <v>31</v>
      </c>
      <c r="C39" s="11" t="s">
        <v>2</v>
      </c>
      <c r="D39" s="68" t="s">
        <v>399</v>
      </c>
      <c r="E39" s="11" t="s">
        <v>3</v>
      </c>
      <c r="F39" s="65" t="s">
        <v>416</v>
      </c>
      <c r="G39" s="11" t="s">
        <v>96</v>
      </c>
      <c r="H39" s="13" t="s">
        <v>97</v>
      </c>
      <c r="I39" s="14" t="s">
        <v>98</v>
      </c>
      <c r="J39" s="14" t="s">
        <v>31</v>
      </c>
      <c r="K39" s="15">
        <v>1</v>
      </c>
      <c r="L39" s="16">
        <v>350000000</v>
      </c>
      <c r="M39" s="16">
        <f t="shared" si="2"/>
        <v>350000</v>
      </c>
    </row>
    <row r="40" spans="2:13" ht="47.25" x14ac:dyDescent="0.25">
      <c r="B40" s="10">
        <v>32</v>
      </c>
      <c r="C40" s="11" t="s">
        <v>2</v>
      </c>
      <c r="D40" s="68" t="s">
        <v>400</v>
      </c>
      <c r="E40" s="11" t="s">
        <v>3</v>
      </c>
      <c r="F40" s="11" t="s">
        <v>21</v>
      </c>
      <c r="G40" s="11" t="s">
        <v>99</v>
      </c>
      <c r="H40" s="13" t="s">
        <v>75</v>
      </c>
      <c r="I40" s="14" t="s">
        <v>76</v>
      </c>
      <c r="J40" s="14" t="s">
        <v>22</v>
      </c>
      <c r="K40" s="15">
        <v>50</v>
      </c>
      <c r="L40" s="16">
        <v>115000</v>
      </c>
      <c r="M40" s="16">
        <f t="shared" si="2"/>
        <v>5750</v>
      </c>
    </row>
    <row r="41" spans="2:13" ht="45" x14ac:dyDescent="0.25">
      <c r="B41" s="10">
        <v>33</v>
      </c>
      <c r="C41" s="11" t="s">
        <v>2</v>
      </c>
      <c r="D41" s="68" t="s">
        <v>88</v>
      </c>
      <c r="E41" s="11" t="s">
        <v>3</v>
      </c>
      <c r="F41" s="11" t="s">
        <v>21</v>
      </c>
      <c r="G41" s="11" t="s">
        <v>100</v>
      </c>
      <c r="H41" s="13" t="s">
        <v>101</v>
      </c>
      <c r="I41" s="14" t="s">
        <v>102</v>
      </c>
      <c r="J41" s="14" t="s">
        <v>22</v>
      </c>
      <c r="K41" s="15">
        <v>1</v>
      </c>
      <c r="L41" s="16">
        <v>2587000</v>
      </c>
      <c r="M41" s="16">
        <f t="shared" si="2"/>
        <v>2587</v>
      </c>
    </row>
    <row r="42" spans="2:13" ht="45" x14ac:dyDescent="0.25">
      <c r="B42" s="10">
        <v>34</v>
      </c>
      <c r="C42" s="11" t="s">
        <v>2</v>
      </c>
      <c r="D42" s="68" t="s">
        <v>401</v>
      </c>
      <c r="E42" s="11" t="s">
        <v>3</v>
      </c>
      <c r="F42" s="11" t="s">
        <v>21</v>
      </c>
      <c r="G42" s="11" t="s">
        <v>103</v>
      </c>
      <c r="H42" s="13" t="s">
        <v>104</v>
      </c>
      <c r="I42" s="14" t="s">
        <v>105</v>
      </c>
      <c r="J42" s="14" t="s">
        <v>22</v>
      </c>
      <c r="K42" s="15">
        <v>1</v>
      </c>
      <c r="L42" s="16">
        <v>780000</v>
      </c>
      <c r="M42" s="16">
        <f t="shared" si="2"/>
        <v>780</v>
      </c>
    </row>
    <row r="43" spans="2:13" ht="47.25" x14ac:dyDescent="0.25">
      <c r="B43" s="10">
        <v>35</v>
      </c>
      <c r="C43" s="11" t="s">
        <v>2</v>
      </c>
      <c r="D43" s="68" t="s">
        <v>400</v>
      </c>
      <c r="E43" s="11" t="s">
        <v>3</v>
      </c>
      <c r="F43" s="11" t="s">
        <v>21</v>
      </c>
      <c r="G43" s="11" t="s">
        <v>106</v>
      </c>
      <c r="H43" s="13" t="s">
        <v>75</v>
      </c>
      <c r="I43" s="14" t="s">
        <v>76</v>
      </c>
      <c r="J43" s="14" t="s">
        <v>22</v>
      </c>
      <c r="K43" s="15">
        <v>9</v>
      </c>
      <c r="L43" s="16">
        <v>145000</v>
      </c>
      <c r="M43" s="16">
        <f t="shared" si="2"/>
        <v>1305</v>
      </c>
    </row>
    <row r="44" spans="2:13" ht="45" x14ac:dyDescent="0.25">
      <c r="B44" s="10">
        <v>36</v>
      </c>
      <c r="C44" s="11" t="s">
        <v>2</v>
      </c>
      <c r="D44" s="68" t="s">
        <v>400</v>
      </c>
      <c r="E44" s="11" t="s">
        <v>3</v>
      </c>
      <c r="F44" s="11" t="s">
        <v>21</v>
      </c>
      <c r="G44" s="11" t="s">
        <v>107</v>
      </c>
      <c r="H44" s="13" t="s">
        <v>108</v>
      </c>
      <c r="I44" s="14" t="s">
        <v>109</v>
      </c>
      <c r="J44" s="14" t="s">
        <v>22</v>
      </c>
      <c r="K44" s="15">
        <v>10</v>
      </c>
      <c r="L44" s="16">
        <v>1585000</v>
      </c>
      <c r="M44" s="16">
        <f t="shared" si="2"/>
        <v>15850</v>
      </c>
    </row>
    <row r="45" spans="2:13" ht="47.25" x14ac:dyDescent="0.25">
      <c r="B45" s="10">
        <v>37</v>
      </c>
      <c r="C45" s="11" t="s">
        <v>2</v>
      </c>
      <c r="D45" s="68" t="s">
        <v>110</v>
      </c>
      <c r="E45" s="11" t="s">
        <v>3</v>
      </c>
      <c r="F45" s="11" t="s">
        <v>21</v>
      </c>
      <c r="G45" s="11" t="s">
        <v>111</v>
      </c>
      <c r="H45" s="13" t="s">
        <v>112</v>
      </c>
      <c r="I45" s="14" t="s">
        <v>113</v>
      </c>
      <c r="J45" s="14" t="s">
        <v>22</v>
      </c>
      <c r="K45" s="15">
        <v>100</v>
      </c>
      <c r="L45" s="16">
        <v>134000</v>
      </c>
      <c r="M45" s="16">
        <f t="shared" si="2"/>
        <v>13400</v>
      </c>
    </row>
    <row r="46" spans="2:13" ht="45" x14ac:dyDescent="0.25">
      <c r="B46" s="10">
        <v>38</v>
      </c>
      <c r="C46" s="11" t="s">
        <v>2</v>
      </c>
      <c r="D46" s="68" t="s">
        <v>402</v>
      </c>
      <c r="E46" s="11" t="s">
        <v>3</v>
      </c>
      <c r="F46" s="11" t="s">
        <v>21</v>
      </c>
      <c r="G46" s="11" t="s">
        <v>114</v>
      </c>
      <c r="H46" s="13" t="s">
        <v>115</v>
      </c>
      <c r="I46" s="14" t="s">
        <v>116</v>
      </c>
      <c r="J46" s="14" t="s">
        <v>31</v>
      </c>
      <c r="K46" s="15">
        <v>8</v>
      </c>
      <c r="L46" s="16">
        <v>1924000</v>
      </c>
      <c r="M46" s="16">
        <f t="shared" si="2"/>
        <v>15392</v>
      </c>
    </row>
    <row r="47" spans="2:13" ht="47.25" x14ac:dyDescent="0.25">
      <c r="B47" s="10">
        <v>39</v>
      </c>
      <c r="C47" s="11" t="s">
        <v>2</v>
      </c>
      <c r="D47" s="68" t="s">
        <v>403</v>
      </c>
      <c r="E47" s="11" t="s">
        <v>3</v>
      </c>
      <c r="F47" s="11" t="s">
        <v>21</v>
      </c>
      <c r="G47" s="11" t="s">
        <v>117</v>
      </c>
      <c r="H47" s="13" t="s">
        <v>118</v>
      </c>
      <c r="I47" s="14" t="s">
        <v>119</v>
      </c>
      <c r="J47" s="14" t="s">
        <v>22</v>
      </c>
      <c r="K47" s="15">
        <v>3</v>
      </c>
      <c r="L47" s="16">
        <v>478625.28000000003</v>
      </c>
      <c r="M47" s="16">
        <f t="shared" si="2"/>
        <v>1435.8758400000002</v>
      </c>
    </row>
    <row r="48" spans="2:13" ht="47.25" x14ac:dyDescent="0.25">
      <c r="B48" s="10">
        <v>40</v>
      </c>
      <c r="C48" s="11" t="s">
        <v>2</v>
      </c>
      <c r="D48" s="68" t="s">
        <v>404</v>
      </c>
      <c r="E48" s="11" t="s">
        <v>3</v>
      </c>
      <c r="F48" s="11" t="s">
        <v>21</v>
      </c>
      <c r="G48" s="11" t="s">
        <v>120</v>
      </c>
      <c r="H48" s="13" t="s">
        <v>118</v>
      </c>
      <c r="I48" s="14" t="s">
        <v>119</v>
      </c>
      <c r="J48" s="14" t="s">
        <v>22</v>
      </c>
      <c r="K48" s="15">
        <v>20</v>
      </c>
      <c r="L48" s="16">
        <v>934773.28</v>
      </c>
      <c r="M48" s="16">
        <f t="shared" si="2"/>
        <v>18695.465600000003</v>
      </c>
    </row>
    <row r="49" spans="2:14" ht="45" x14ac:dyDescent="0.25">
      <c r="B49" s="10">
        <v>41</v>
      </c>
      <c r="C49" s="11" t="s">
        <v>2</v>
      </c>
      <c r="D49" s="68" t="s">
        <v>405</v>
      </c>
      <c r="E49" s="11" t="s">
        <v>3</v>
      </c>
      <c r="F49" s="11" t="s">
        <v>21</v>
      </c>
      <c r="G49" s="11" t="s">
        <v>121</v>
      </c>
      <c r="H49" s="13" t="s">
        <v>45</v>
      </c>
      <c r="I49" s="14" t="s">
        <v>46</v>
      </c>
      <c r="J49" s="14" t="s">
        <v>31</v>
      </c>
      <c r="K49" s="15">
        <v>1</v>
      </c>
      <c r="L49" s="16">
        <v>21000000</v>
      </c>
      <c r="M49" s="16">
        <f t="shared" si="2"/>
        <v>21000</v>
      </c>
    </row>
    <row r="50" spans="2:14" ht="45" x14ac:dyDescent="0.25">
      <c r="B50" s="10">
        <v>42</v>
      </c>
      <c r="C50" s="11" t="s">
        <v>2</v>
      </c>
      <c r="D50" s="68" t="s">
        <v>406</v>
      </c>
      <c r="E50" s="11" t="s">
        <v>3</v>
      </c>
      <c r="F50" s="11" t="s">
        <v>21</v>
      </c>
      <c r="G50" s="11" t="s">
        <v>122</v>
      </c>
      <c r="H50" s="13" t="s">
        <v>115</v>
      </c>
      <c r="I50" s="14" t="s">
        <v>116</v>
      </c>
      <c r="J50" s="14" t="s">
        <v>22</v>
      </c>
      <c r="K50" s="15">
        <v>1</v>
      </c>
      <c r="L50" s="16">
        <v>3450000</v>
      </c>
      <c r="M50" s="16">
        <f t="shared" si="2"/>
        <v>3450</v>
      </c>
    </row>
    <row r="51" spans="2:14" ht="45" x14ac:dyDescent="0.25">
      <c r="B51" s="10">
        <v>43</v>
      </c>
      <c r="C51" s="11" t="s">
        <v>2</v>
      </c>
      <c r="D51" s="68" t="s">
        <v>407</v>
      </c>
      <c r="E51" s="11" t="s">
        <v>3</v>
      </c>
      <c r="F51" s="11" t="s">
        <v>21</v>
      </c>
      <c r="G51" s="11" t="s">
        <v>123</v>
      </c>
      <c r="H51" s="13" t="s">
        <v>417</v>
      </c>
      <c r="I51" s="14" t="s">
        <v>124</v>
      </c>
      <c r="J51" s="14" t="s">
        <v>22</v>
      </c>
      <c r="K51" s="15">
        <v>3</v>
      </c>
      <c r="L51" s="16">
        <v>1200000</v>
      </c>
      <c r="M51" s="16">
        <f t="shared" si="2"/>
        <v>3600</v>
      </c>
    </row>
    <row r="52" spans="2:14" ht="45" x14ac:dyDescent="0.25">
      <c r="B52" s="10">
        <v>44</v>
      </c>
      <c r="C52" s="11" t="s">
        <v>2</v>
      </c>
      <c r="D52" s="68" t="s">
        <v>408</v>
      </c>
      <c r="E52" s="11" t="s">
        <v>3</v>
      </c>
      <c r="F52" s="11" t="s">
        <v>21</v>
      </c>
      <c r="G52" s="11" t="s">
        <v>125</v>
      </c>
      <c r="H52" s="13" t="s">
        <v>115</v>
      </c>
      <c r="I52" s="14" t="s">
        <v>116</v>
      </c>
      <c r="J52" s="14" t="s">
        <v>31</v>
      </c>
      <c r="K52" s="15">
        <v>1</v>
      </c>
      <c r="L52" s="16">
        <v>18488000</v>
      </c>
      <c r="M52" s="16">
        <f t="shared" si="2"/>
        <v>18488</v>
      </c>
    </row>
    <row r="53" spans="2:14" ht="15.75" x14ac:dyDescent="0.25">
      <c r="B53" s="10"/>
      <c r="C53" s="11"/>
      <c r="D53" s="11"/>
      <c r="E53" s="11"/>
      <c r="F53" s="12"/>
      <c r="G53" s="11"/>
      <c r="H53" s="13"/>
      <c r="I53" s="14"/>
      <c r="J53" s="14"/>
      <c r="K53" s="24"/>
      <c r="L53" s="24"/>
      <c r="M53" s="24">
        <f>SUM(M29:M52)</f>
        <v>802547.61644000001</v>
      </c>
    </row>
    <row r="54" spans="2:14" ht="25.5" customHeight="1" x14ac:dyDescent="0.25">
      <c r="B54" s="95" t="s">
        <v>19</v>
      </c>
      <c r="C54" s="96"/>
      <c r="D54" s="96"/>
      <c r="E54" s="96"/>
      <c r="F54" s="96"/>
      <c r="G54" s="96"/>
      <c r="H54" s="96"/>
      <c r="I54" s="96"/>
      <c r="J54" s="97"/>
      <c r="K54" s="17"/>
      <c r="L54" s="17"/>
      <c r="M54" s="17">
        <f>+M28+M53</f>
        <v>1386980.44044</v>
      </c>
    </row>
    <row r="55" spans="2:14" s="9" customFormat="1" x14ac:dyDescent="0.25">
      <c r="C55" s="6"/>
      <c r="D55" s="67"/>
      <c r="E55" s="19"/>
      <c r="F55" s="19"/>
      <c r="G55" s="6"/>
      <c r="H55" s="6"/>
      <c r="I55" s="6"/>
      <c r="J55" s="6"/>
      <c r="K55" s="25"/>
      <c r="L55" s="25"/>
      <c r="M55" s="25"/>
    </row>
    <row r="56" spans="2:14" s="9" customFormat="1" ht="30.75" customHeight="1" x14ac:dyDescent="0.25">
      <c r="B56" s="98" t="s">
        <v>20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2:14" x14ac:dyDescent="0.25">
      <c r="K57" s="25">
        <f>SUBTOTAL(9,K55)</f>
        <v>0</v>
      </c>
      <c r="L57" s="25"/>
      <c r="M57" s="25"/>
    </row>
    <row r="58" spans="2:14" x14ac:dyDescent="0.25">
      <c r="K58" s="26"/>
      <c r="L58" s="26"/>
      <c r="M58" s="26"/>
    </row>
    <row r="59" spans="2:14" x14ac:dyDescent="0.25">
      <c r="L59" s="18"/>
    </row>
    <row r="60" spans="2:14" x14ac:dyDescent="0.25">
      <c r="J60" s="18"/>
      <c r="L60" s="18"/>
    </row>
    <row r="61" spans="2:14" x14ac:dyDescent="0.25">
      <c r="J61" s="6" t="s">
        <v>126</v>
      </c>
      <c r="K61" s="26">
        <v>20</v>
      </c>
      <c r="L61" s="18"/>
      <c r="M61" s="26">
        <f>+M28</f>
        <v>584432.82399999991</v>
      </c>
    </row>
    <row r="62" spans="2:14" x14ac:dyDescent="0.25">
      <c r="J62" s="18" t="s">
        <v>127</v>
      </c>
      <c r="K62" s="26">
        <v>22</v>
      </c>
      <c r="L62" s="18"/>
      <c r="M62" s="26">
        <f>+M53</f>
        <v>802547.61644000001</v>
      </c>
    </row>
    <row r="63" spans="2:14" x14ac:dyDescent="0.25">
      <c r="I63" s="6" t="s">
        <v>128</v>
      </c>
      <c r="J63" s="6" t="s">
        <v>126</v>
      </c>
      <c r="K63" s="26">
        <v>19</v>
      </c>
      <c r="L63" s="18"/>
      <c r="M63" s="26">
        <f>+M8+M9+M10+M11+M12+M13+M14+M15+M16+M17+M18+M19+M20+M21+M22+M23+M24+M25+M26</f>
        <v>573176.82399999991</v>
      </c>
      <c r="N63" s="26"/>
    </row>
    <row r="64" spans="2:14" x14ac:dyDescent="0.25">
      <c r="J64" s="18" t="s">
        <v>127</v>
      </c>
      <c r="K64" s="26">
        <v>8</v>
      </c>
      <c r="L64" s="26"/>
      <c r="M64" s="26">
        <f>+M37+M46+M47+M48+M49+M50+M51+M52</f>
        <v>82649.341440000004</v>
      </c>
    </row>
    <row r="65" spans="10:14" x14ac:dyDescent="0.25">
      <c r="J65" s="6" t="s">
        <v>126</v>
      </c>
      <c r="K65" s="26">
        <f>+K61-K63</f>
        <v>1</v>
      </c>
      <c r="M65" s="26">
        <f>+M61-M63</f>
        <v>11256</v>
      </c>
    </row>
    <row r="66" spans="10:14" x14ac:dyDescent="0.25">
      <c r="J66" s="18" t="s">
        <v>127</v>
      </c>
      <c r="K66" s="26">
        <f>+K62-K64</f>
        <v>14</v>
      </c>
      <c r="L66" s="26"/>
      <c r="M66" s="26">
        <f>+M62-M64</f>
        <v>719898.27500000002</v>
      </c>
      <c r="N66" s="26"/>
    </row>
  </sheetData>
  <mergeCells count="14">
    <mergeCell ref="K6:K7"/>
    <mergeCell ref="L6:L7"/>
    <mergeCell ref="B54:J54"/>
    <mergeCell ref="B56:M56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35433070866141736" bottom="0.35433070866141736" header="0.31496062992125984" footer="0.31496062992125984"/>
  <pageSetup paperSize="9" scale="56" orientation="landscape" r:id="rId1"/>
  <rowBreaks count="1" manualBreakCount="1">
    <brk id="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view="pageBreakPreview" zoomScaleNormal="100" zoomScaleSheetLayoutView="100" workbookViewId="0">
      <pane ySplit="7" topLeftCell="A64" activePane="bottomLeft" state="frozen"/>
      <selection activeCell="I47" sqref="I47"/>
      <selection pane="bottomLeft" activeCell="C48" sqref="C48:C70"/>
    </sheetView>
  </sheetViews>
  <sheetFormatPr defaultRowHeight="15" x14ac:dyDescent="0.25"/>
  <cols>
    <col min="1" max="1" width="2.28515625" style="6" customWidth="1"/>
    <col min="2" max="2" width="5.42578125" style="9" customWidth="1"/>
    <col min="3" max="3" width="11.28515625" style="6" customWidth="1"/>
    <col min="4" max="4" width="29.5703125" style="6" customWidth="1"/>
    <col min="5" max="5" width="21.140625" style="19" customWidth="1"/>
    <col min="6" max="6" width="22" style="19" customWidth="1"/>
    <col min="7" max="7" width="17.140625" style="6" customWidth="1"/>
    <col min="8" max="8" width="26" style="6" customWidth="1"/>
    <col min="9" max="9" width="18.5703125" style="6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1"/>
      <c r="C1" s="1"/>
      <c r="D1" s="1"/>
      <c r="E1" s="3"/>
      <c r="F1" s="3"/>
      <c r="G1" s="1"/>
      <c r="H1" s="1"/>
      <c r="I1" s="1"/>
      <c r="J1" s="1"/>
      <c r="K1" s="1"/>
      <c r="L1" s="1"/>
      <c r="M1" s="2" t="s">
        <v>25</v>
      </c>
    </row>
    <row r="2" spans="1:13" s="5" customFormat="1" ht="16.5" x14ac:dyDescent="0.25">
      <c r="A2" s="1"/>
      <c r="B2" s="1"/>
      <c r="C2" s="1"/>
      <c r="D2" s="1"/>
      <c r="E2" s="3"/>
      <c r="F2" s="3"/>
      <c r="G2" s="1"/>
      <c r="H2" s="1"/>
      <c r="I2" s="1"/>
      <c r="J2" s="1"/>
      <c r="K2" s="1"/>
      <c r="L2" s="1"/>
      <c r="M2" s="1"/>
    </row>
    <row r="3" spans="1:13" s="5" customFormat="1" ht="34.5" customHeight="1" x14ac:dyDescent="0.25">
      <c r="A3" s="1"/>
      <c r="B3" s="99" t="s">
        <v>129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1"/>
      <c r="C5" s="1"/>
      <c r="D5" s="1"/>
      <c r="E5" s="3"/>
      <c r="F5" s="3"/>
      <c r="G5" s="1"/>
      <c r="H5" s="1"/>
      <c r="I5" s="1"/>
      <c r="J5" s="1"/>
      <c r="K5" s="1"/>
      <c r="L5" s="1"/>
      <c r="M5" s="1"/>
    </row>
    <row r="6" spans="1:13" ht="87" customHeight="1" x14ac:dyDescent="0.25"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28" t="s">
        <v>15</v>
      </c>
    </row>
    <row r="7" spans="1:13" ht="25.5" customHeight="1" x14ac:dyDescent="0.25"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7.25" x14ac:dyDescent="0.25">
      <c r="B8" s="11">
        <v>1</v>
      </c>
      <c r="C8" s="11" t="s">
        <v>5</v>
      </c>
      <c r="D8" s="68" t="s">
        <v>418</v>
      </c>
      <c r="E8" s="11" t="s">
        <v>4</v>
      </c>
      <c r="F8" s="11" t="s">
        <v>21</v>
      </c>
      <c r="G8" s="20" t="s">
        <v>130</v>
      </c>
      <c r="H8" s="13" t="s">
        <v>70</v>
      </c>
      <c r="I8" s="14" t="s">
        <v>71</v>
      </c>
      <c r="J8" s="14" t="s">
        <v>31</v>
      </c>
      <c r="K8" s="15">
        <v>20</v>
      </c>
      <c r="L8" s="16">
        <v>9856</v>
      </c>
      <c r="M8" s="16">
        <f t="shared" ref="M8:M18" si="0">+L8*K8/1000</f>
        <v>197.12</v>
      </c>
    </row>
    <row r="9" spans="1:13" ht="45" x14ac:dyDescent="0.25">
      <c r="B9" s="11">
        <v>2</v>
      </c>
      <c r="C9" s="11" t="s">
        <v>5</v>
      </c>
      <c r="D9" s="68" t="s">
        <v>381</v>
      </c>
      <c r="E9" s="11" t="s">
        <v>4</v>
      </c>
      <c r="F9" s="11" t="s">
        <v>21</v>
      </c>
      <c r="G9" s="20" t="s">
        <v>131</v>
      </c>
      <c r="H9" s="13" t="s">
        <v>33</v>
      </c>
      <c r="I9" s="14" t="s">
        <v>34</v>
      </c>
      <c r="J9" s="14" t="s">
        <v>31</v>
      </c>
      <c r="K9" s="15">
        <v>5</v>
      </c>
      <c r="L9" s="16">
        <v>32000</v>
      </c>
      <c r="M9" s="16">
        <f t="shared" si="0"/>
        <v>160</v>
      </c>
    </row>
    <row r="10" spans="1:13" ht="45" x14ac:dyDescent="0.25">
      <c r="B10" s="11">
        <v>3</v>
      </c>
      <c r="C10" s="11" t="s">
        <v>5</v>
      </c>
      <c r="D10" s="68" t="s">
        <v>453</v>
      </c>
      <c r="E10" s="11" t="s">
        <v>4</v>
      </c>
      <c r="F10" s="11" t="s">
        <v>21</v>
      </c>
      <c r="G10" s="20" t="s">
        <v>132</v>
      </c>
      <c r="H10" s="13" t="s">
        <v>133</v>
      </c>
      <c r="I10" s="14" t="s">
        <v>134</v>
      </c>
      <c r="J10" s="14" t="s">
        <v>31</v>
      </c>
      <c r="K10" s="15">
        <v>100</v>
      </c>
      <c r="L10" s="16">
        <v>12780</v>
      </c>
      <c r="M10" s="16">
        <f t="shared" si="0"/>
        <v>1278</v>
      </c>
    </row>
    <row r="11" spans="1:13" ht="45" x14ac:dyDescent="0.25">
      <c r="B11" s="11">
        <v>4</v>
      </c>
      <c r="C11" s="11" t="s">
        <v>5</v>
      </c>
      <c r="D11" s="68" t="s">
        <v>419</v>
      </c>
      <c r="E11" s="11" t="s">
        <v>4</v>
      </c>
      <c r="F11" s="11" t="s">
        <v>21</v>
      </c>
      <c r="G11" s="20" t="s">
        <v>135</v>
      </c>
      <c r="H11" s="13" t="s">
        <v>136</v>
      </c>
      <c r="I11" s="14" t="s">
        <v>137</v>
      </c>
      <c r="J11" s="14" t="s">
        <v>31</v>
      </c>
      <c r="K11" s="15">
        <v>50</v>
      </c>
      <c r="L11" s="16">
        <v>17359.990000000002</v>
      </c>
      <c r="M11" s="16">
        <f t="shared" si="0"/>
        <v>867.99950000000013</v>
      </c>
    </row>
    <row r="12" spans="1:13" ht="45" x14ac:dyDescent="0.25">
      <c r="B12" s="11">
        <v>5</v>
      </c>
      <c r="C12" s="11" t="s">
        <v>5</v>
      </c>
      <c r="D12" s="68" t="s">
        <v>381</v>
      </c>
      <c r="E12" s="11" t="s">
        <v>4</v>
      </c>
      <c r="F12" s="11" t="s">
        <v>21</v>
      </c>
      <c r="G12" s="20" t="s">
        <v>138</v>
      </c>
      <c r="H12" s="13" t="s">
        <v>139</v>
      </c>
      <c r="I12" s="14" t="s">
        <v>140</v>
      </c>
      <c r="J12" s="14" t="s">
        <v>31</v>
      </c>
      <c r="K12" s="15">
        <v>3</v>
      </c>
      <c r="L12" s="16">
        <v>400000</v>
      </c>
      <c r="M12" s="16">
        <f t="shared" si="0"/>
        <v>1200</v>
      </c>
    </row>
    <row r="13" spans="1:13" ht="45" x14ac:dyDescent="0.25">
      <c r="B13" s="11">
        <v>6</v>
      </c>
      <c r="C13" s="11" t="s">
        <v>5</v>
      </c>
      <c r="D13" s="68" t="s">
        <v>420</v>
      </c>
      <c r="E13" s="11" t="s">
        <v>4</v>
      </c>
      <c r="F13" s="11" t="s">
        <v>21</v>
      </c>
      <c r="G13" s="20" t="s">
        <v>141</v>
      </c>
      <c r="H13" s="13" t="s">
        <v>142</v>
      </c>
      <c r="I13" s="14" t="s">
        <v>143</v>
      </c>
      <c r="J13" s="14" t="s">
        <v>31</v>
      </c>
      <c r="K13" s="15">
        <v>1</v>
      </c>
      <c r="L13" s="16">
        <v>7944000</v>
      </c>
      <c r="M13" s="16">
        <f t="shared" si="0"/>
        <v>7944</v>
      </c>
    </row>
    <row r="14" spans="1:13" ht="47.25" x14ac:dyDescent="0.25">
      <c r="B14" s="11">
        <v>7</v>
      </c>
      <c r="C14" s="11" t="s">
        <v>5</v>
      </c>
      <c r="D14" s="68" t="s">
        <v>390</v>
      </c>
      <c r="E14" s="11" t="s">
        <v>4</v>
      </c>
      <c r="F14" s="11" t="s">
        <v>21</v>
      </c>
      <c r="G14" s="20" t="s">
        <v>144</v>
      </c>
      <c r="H14" s="13" t="s">
        <v>145</v>
      </c>
      <c r="I14" s="14" t="s">
        <v>146</v>
      </c>
      <c r="J14" s="14" t="s">
        <v>31</v>
      </c>
      <c r="K14" s="15">
        <v>12</v>
      </c>
      <c r="L14" s="16">
        <v>180000</v>
      </c>
      <c r="M14" s="16">
        <f t="shared" si="0"/>
        <v>2160</v>
      </c>
    </row>
    <row r="15" spans="1:13" ht="45" x14ac:dyDescent="0.25">
      <c r="B15" s="11">
        <v>8</v>
      </c>
      <c r="C15" s="11" t="s">
        <v>5</v>
      </c>
      <c r="D15" s="68" t="s">
        <v>421</v>
      </c>
      <c r="E15" s="11" t="s">
        <v>4</v>
      </c>
      <c r="F15" s="11" t="s">
        <v>21</v>
      </c>
      <c r="G15" s="20" t="s">
        <v>147</v>
      </c>
      <c r="H15" s="13" t="s">
        <v>148</v>
      </c>
      <c r="I15" s="14" t="s">
        <v>149</v>
      </c>
      <c r="J15" s="14" t="s">
        <v>31</v>
      </c>
      <c r="K15" s="15">
        <v>2</v>
      </c>
      <c r="L15" s="16">
        <v>525000</v>
      </c>
      <c r="M15" s="16">
        <f t="shared" si="0"/>
        <v>1050</v>
      </c>
    </row>
    <row r="16" spans="1:13" ht="45" x14ac:dyDescent="0.25">
      <c r="B16" s="11">
        <v>9</v>
      </c>
      <c r="C16" s="11" t="s">
        <v>5</v>
      </c>
      <c r="D16" s="68" t="s">
        <v>422</v>
      </c>
      <c r="E16" s="11" t="s">
        <v>4</v>
      </c>
      <c r="F16" s="11" t="s">
        <v>21</v>
      </c>
      <c r="G16" s="20" t="s">
        <v>150</v>
      </c>
      <c r="H16" s="13" t="s">
        <v>151</v>
      </c>
      <c r="I16" s="14" t="s">
        <v>152</v>
      </c>
      <c r="J16" s="14" t="s">
        <v>31</v>
      </c>
      <c r="K16" s="15">
        <v>120</v>
      </c>
      <c r="L16" s="16">
        <v>1598</v>
      </c>
      <c r="M16" s="16">
        <f t="shared" si="0"/>
        <v>191.76</v>
      </c>
    </row>
    <row r="17" spans="2:13" ht="45" x14ac:dyDescent="0.25">
      <c r="B17" s="11">
        <v>10</v>
      </c>
      <c r="C17" s="11" t="s">
        <v>5</v>
      </c>
      <c r="D17" s="68" t="s">
        <v>381</v>
      </c>
      <c r="E17" s="11" t="s">
        <v>4</v>
      </c>
      <c r="F17" s="11" t="s">
        <v>21</v>
      </c>
      <c r="G17" s="20" t="s">
        <v>153</v>
      </c>
      <c r="H17" s="13" t="s">
        <v>33</v>
      </c>
      <c r="I17" s="14" t="s">
        <v>34</v>
      </c>
      <c r="J17" s="14" t="s">
        <v>31</v>
      </c>
      <c r="K17" s="15">
        <v>2</v>
      </c>
      <c r="L17" s="16">
        <v>250000</v>
      </c>
      <c r="M17" s="16">
        <f t="shared" si="0"/>
        <v>500</v>
      </c>
    </row>
    <row r="18" spans="2:13" ht="45" x14ac:dyDescent="0.25">
      <c r="B18" s="11">
        <v>11</v>
      </c>
      <c r="C18" s="11" t="s">
        <v>5</v>
      </c>
      <c r="D18" s="68" t="s">
        <v>423</v>
      </c>
      <c r="E18" s="11" t="s">
        <v>4</v>
      </c>
      <c r="F18" s="11" t="s">
        <v>21</v>
      </c>
      <c r="G18" s="20" t="s">
        <v>154</v>
      </c>
      <c r="H18" s="13" t="s">
        <v>136</v>
      </c>
      <c r="I18" s="14" t="s">
        <v>137</v>
      </c>
      <c r="J18" s="14" t="s">
        <v>155</v>
      </c>
      <c r="K18" s="15">
        <v>70</v>
      </c>
      <c r="L18" s="16">
        <v>39450</v>
      </c>
      <c r="M18" s="16">
        <f t="shared" si="0"/>
        <v>2761.5</v>
      </c>
    </row>
    <row r="19" spans="2:13" ht="15" customHeight="1" x14ac:dyDescent="0.25">
      <c r="B19" s="11"/>
      <c r="C19" s="11"/>
      <c r="D19" s="21"/>
      <c r="E19" s="21"/>
      <c r="F19" s="21"/>
      <c r="G19" s="21"/>
      <c r="H19" s="22"/>
      <c r="I19" s="23"/>
      <c r="J19" s="16"/>
      <c r="K19" s="24"/>
      <c r="L19" s="24">
        <v>540000</v>
      </c>
      <c r="M19" s="24">
        <f>SUM(M8:M18)</f>
        <v>18310.379500000003</v>
      </c>
    </row>
    <row r="20" spans="2:13" ht="45" x14ac:dyDescent="0.25">
      <c r="B20" s="10">
        <v>12</v>
      </c>
      <c r="C20" s="11" t="s">
        <v>5</v>
      </c>
      <c r="D20" s="68" t="s">
        <v>424</v>
      </c>
      <c r="E20" s="11" t="s">
        <v>3</v>
      </c>
      <c r="F20" s="68" t="s">
        <v>21</v>
      </c>
      <c r="G20" s="11" t="s">
        <v>156</v>
      </c>
      <c r="H20" s="13" t="s">
        <v>157</v>
      </c>
      <c r="I20" s="14" t="s">
        <v>158</v>
      </c>
      <c r="J20" s="14" t="s">
        <v>159</v>
      </c>
      <c r="K20" s="15">
        <v>100</v>
      </c>
      <c r="L20" s="16">
        <v>25000</v>
      </c>
      <c r="M20" s="16">
        <f t="shared" ref="M20:M25" si="1">+L20*K20/1000</f>
        <v>2500</v>
      </c>
    </row>
    <row r="21" spans="2:13" ht="47.25" x14ac:dyDescent="0.25">
      <c r="B21" s="10">
        <v>13</v>
      </c>
      <c r="C21" s="11" t="s">
        <v>5</v>
      </c>
      <c r="D21" s="68" t="s">
        <v>425</v>
      </c>
      <c r="E21" s="11" t="s">
        <v>3</v>
      </c>
      <c r="F21" s="68" t="s">
        <v>21</v>
      </c>
      <c r="G21" s="11" t="s">
        <v>160</v>
      </c>
      <c r="H21" s="13" t="s">
        <v>161</v>
      </c>
      <c r="I21" s="14" t="s">
        <v>162</v>
      </c>
      <c r="J21" s="14" t="s">
        <v>163</v>
      </c>
      <c r="K21" s="15">
        <v>20</v>
      </c>
      <c r="L21" s="16">
        <v>1200000</v>
      </c>
      <c r="M21" s="16">
        <f t="shared" si="1"/>
        <v>24000</v>
      </c>
    </row>
    <row r="22" spans="2:13" ht="45" x14ac:dyDescent="0.25">
      <c r="B22" s="10">
        <v>14</v>
      </c>
      <c r="C22" s="11" t="s">
        <v>5</v>
      </c>
      <c r="D22" s="68" t="s">
        <v>426</v>
      </c>
      <c r="E22" s="11" t="s">
        <v>3</v>
      </c>
      <c r="F22" s="68" t="s">
        <v>21</v>
      </c>
      <c r="G22" s="11" t="s">
        <v>164</v>
      </c>
      <c r="H22" s="13" t="s">
        <v>165</v>
      </c>
      <c r="I22" s="14" t="s">
        <v>166</v>
      </c>
      <c r="J22" s="14" t="s">
        <v>167</v>
      </c>
      <c r="K22" s="15">
        <v>50</v>
      </c>
      <c r="L22" s="16">
        <v>160000</v>
      </c>
      <c r="M22" s="16">
        <f t="shared" si="1"/>
        <v>8000</v>
      </c>
    </row>
    <row r="23" spans="2:13" ht="45" x14ac:dyDescent="0.25">
      <c r="B23" s="10">
        <v>15</v>
      </c>
      <c r="C23" s="11" t="s">
        <v>5</v>
      </c>
      <c r="D23" s="68" t="s">
        <v>427</v>
      </c>
      <c r="E23" s="11" t="s">
        <v>3</v>
      </c>
      <c r="F23" s="68" t="s">
        <v>450</v>
      </c>
      <c r="G23" s="11" t="s">
        <v>168</v>
      </c>
      <c r="H23" s="13" t="s">
        <v>169</v>
      </c>
      <c r="I23" s="14" t="s">
        <v>170</v>
      </c>
      <c r="J23" s="14" t="s">
        <v>31</v>
      </c>
      <c r="K23" s="15">
        <v>1</v>
      </c>
      <c r="L23" s="16">
        <v>3780000</v>
      </c>
      <c r="M23" s="16">
        <f t="shared" si="1"/>
        <v>3780</v>
      </c>
    </row>
    <row r="24" spans="2:13" ht="63" x14ac:dyDescent="0.25">
      <c r="B24" s="10">
        <v>16</v>
      </c>
      <c r="C24" s="11" t="s">
        <v>5</v>
      </c>
      <c r="D24" s="68" t="s">
        <v>428</v>
      </c>
      <c r="E24" s="11" t="s">
        <v>3</v>
      </c>
      <c r="F24" s="68" t="s">
        <v>21</v>
      </c>
      <c r="G24" s="11" t="s">
        <v>171</v>
      </c>
      <c r="H24" s="13" t="s">
        <v>172</v>
      </c>
      <c r="I24" s="14" t="s">
        <v>173</v>
      </c>
      <c r="J24" s="14" t="s">
        <v>22</v>
      </c>
      <c r="K24" s="15">
        <v>10</v>
      </c>
      <c r="L24" s="16">
        <v>36000</v>
      </c>
      <c r="M24" s="16">
        <f t="shared" si="1"/>
        <v>360</v>
      </c>
    </row>
    <row r="25" spans="2:13" ht="45" x14ac:dyDescent="0.25">
      <c r="B25" s="10">
        <v>17</v>
      </c>
      <c r="C25" s="11" t="s">
        <v>5</v>
      </c>
      <c r="D25" s="68" t="s">
        <v>426</v>
      </c>
      <c r="E25" s="11" t="s">
        <v>3</v>
      </c>
      <c r="F25" s="68" t="s">
        <v>21</v>
      </c>
      <c r="G25" s="11" t="s">
        <v>174</v>
      </c>
      <c r="H25" s="13" t="s">
        <v>165</v>
      </c>
      <c r="I25" s="14" t="s">
        <v>166</v>
      </c>
      <c r="J25" s="14" t="s">
        <v>22</v>
      </c>
      <c r="K25" s="15">
        <v>80</v>
      </c>
      <c r="L25" s="16">
        <v>150000</v>
      </c>
      <c r="M25" s="16">
        <f t="shared" si="1"/>
        <v>12000</v>
      </c>
    </row>
    <row r="26" spans="2:13" ht="45" x14ac:dyDescent="0.25">
      <c r="B26" s="10">
        <v>18</v>
      </c>
      <c r="C26" s="11" t="s">
        <v>5</v>
      </c>
      <c r="D26" s="68" t="s">
        <v>429</v>
      </c>
      <c r="E26" s="11" t="s">
        <v>3</v>
      </c>
      <c r="F26" s="68" t="s">
        <v>21</v>
      </c>
      <c r="G26" s="11" t="s">
        <v>175</v>
      </c>
      <c r="H26" s="13" t="s">
        <v>23</v>
      </c>
      <c r="I26" s="14" t="s">
        <v>24</v>
      </c>
      <c r="J26" s="14" t="s">
        <v>31</v>
      </c>
      <c r="K26" s="15">
        <v>1</v>
      </c>
      <c r="L26" s="16">
        <v>7264000</v>
      </c>
      <c r="M26" s="16">
        <f>+L26*K26/1000</f>
        <v>7264</v>
      </c>
    </row>
    <row r="27" spans="2:13" ht="47.25" x14ac:dyDescent="0.25">
      <c r="B27" s="10">
        <v>19</v>
      </c>
      <c r="C27" s="11" t="s">
        <v>5</v>
      </c>
      <c r="D27" s="68" t="s">
        <v>430</v>
      </c>
      <c r="E27" s="11" t="s">
        <v>3</v>
      </c>
      <c r="F27" s="68" t="s">
        <v>21</v>
      </c>
      <c r="G27" s="11" t="s">
        <v>176</v>
      </c>
      <c r="H27" s="13" t="s">
        <v>177</v>
      </c>
      <c r="I27" s="14" t="s">
        <v>178</v>
      </c>
      <c r="J27" s="14" t="s">
        <v>22</v>
      </c>
      <c r="K27" s="15">
        <v>1</v>
      </c>
      <c r="L27" s="16">
        <v>950000</v>
      </c>
      <c r="M27" s="16">
        <f t="shared" ref="M27:M70" si="2">+L27*K27/1000</f>
        <v>950</v>
      </c>
    </row>
    <row r="28" spans="2:13" ht="45" x14ac:dyDescent="0.25">
      <c r="B28" s="10">
        <v>20</v>
      </c>
      <c r="C28" s="11" t="s">
        <v>5</v>
      </c>
      <c r="D28" s="68" t="s">
        <v>431</v>
      </c>
      <c r="E28" s="11" t="s">
        <v>3</v>
      </c>
      <c r="F28" s="68" t="s">
        <v>21</v>
      </c>
      <c r="G28" s="11" t="s">
        <v>179</v>
      </c>
      <c r="H28" s="13" t="s">
        <v>33</v>
      </c>
      <c r="I28" s="14" t="s">
        <v>34</v>
      </c>
      <c r="J28" s="14" t="s">
        <v>31</v>
      </c>
      <c r="K28" s="15">
        <v>2</v>
      </c>
      <c r="L28" s="16">
        <v>880000</v>
      </c>
      <c r="M28" s="16">
        <f t="shared" si="2"/>
        <v>1760</v>
      </c>
    </row>
    <row r="29" spans="2:13" ht="45" x14ac:dyDescent="0.25">
      <c r="B29" s="10">
        <v>21</v>
      </c>
      <c r="C29" s="11" t="s">
        <v>5</v>
      </c>
      <c r="D29" s="68" t="s">
        <v>180</v>
      </c>
      <c r="E29" s="11" t="s">
        <v>3</v>
      </c>
      <c r="F29" s="68" t="s">
        <v>21</v>
      </c>
      <c r="G29" s="11" t="s">
        <v>181</v>
      </c>
      <c r="H29" s="13" t="s">
        <v>182</v>
      </c>
      <c r="I29" s="14" t="s">
        <v>183</v>
      </c>
      <c r="J29" s="14" t="s">
        <v>22</v>
      </c>
      <c r="K29" s="15">
        <v>200</v>
      </c>
      <c r="L29" s="16">
        <v>32500</v>
      </c>
      <c r="M29" s="16">
        <f t="shared" si="2"/>
        <v>6500</v>
      </c>
    </row>
    <row r="30" spans="2:13" ht="60" x14ac:dyDescent="0.25">
      <c r="B30" s="10">
        <v>22</v>
      </c>
      <c r="C30" s="11" t="s">
        <v>5</v>
      </c>
      <c r="D30" s="68" t="s">
        <v>184</v>
      </c>
      <c r="E30" s="11" t="s">
        <v>3</v>
      </c>
      <c r="F30" s="68" t="s">
        <v>21</v>
      </c>
      <c r="G30" s="11" t="s">
        <v>185</v>
      </c>
      <c r="H30" s="20" t="s">
        <v>172</v>
      </c>
      <c r="I30" s="14" t="s">
        <v>173</v>
      </c>
      <c r="J30" s="14" t="s">
        <v>31</v>
      </c>
      <c r="K30" s="15">
        <v>25</v>
      </c>
      <c r="L30" s="16">
        <v>39200</v>
      </c>
      <c r="M30" s="16">
        <f t="shared" si="2"/>
        <v>980</v>
      </c>
    </row>
    <row r="31" spans="2:13" ht="60" x14ac:dyDescent="0.25">
      <c r="B31" s="10">
        <v>23</v>
      </c>
      <c r="C31" s="11" t="s">
        <v>5</v>
      </c>
      <c r="D31" s="68" t="s">
        <v>432</v>
      </c>
      <c r="E31" s="11" t="s">
        <v>3</v>
      </c>
      <c r="F31" s="68" t="s">
        <v>21</v>
      </c>
      <c r="G31" s="11" t="s">
        <v>186</v>
      </c>
      <c r="H31" s="20" t="s">
        <v>172</v>
      </c>
      <c r="I31" s="14" t="s">
        <v>173</v>
      </c>
      <c r="J31" s="14" t="s">
        <v>22</v>
      </c>
      <c r="K31" s="15">
        <v>1</v>
      </c>
      <c r="L31" s="16">
        <v>728000</v>
      </c>
      <c r="M31" s="16">
        <f t="shared" si="2"/>
        <v>728</v>
      </c>
    </row>
    <row r="32" spans="2:13" ht="45" x14ac:dyDescent="0.25">
      <c r="B32" s="10">
        <v>24</v>
      </c>
      <c r="C32" s="11" t="s">
        <v>5</v>
      </c>
      <c r="D32" s="68" t="s">
        <v>433</v>
      </c>
      <c r="E32" s="11" t="s">
        <v>3</v>
      </c>
      <c r="F32" s="68" t="s">
        <v>21</v>
      </c>
      <c r="G32" s="11" t="s">
        <v>187</v>
      </c>
      <c r="H32" s="20" t="s">
        <v>188</v>
      </c>
      <c r="I32" s="14" t="s">
        <v>189</v>
      </c>
      <c r="J32" s="14" t="s">
        <v>22</v>
      </c>
      <c r="K32" s="15">
        <v>1</v>
      </c>
      <c r="L32" s="16">
        <v>1120000</v>
      </c>
      <c r="M32" s="16">
        <f t="shared" si="2"/>
        <v>1120</v>
      </c>
    </row>
    <row r="33" spans="2:13" ht="75" x14ac:dyDescent="0.25">
      <c r="B33" s="10">
        <v>25</v>
      </c>
      <c r="C33" s="11" t="s">
        <v>5</v>
      </c>
      <c r="D33" s="68" t="s">
        <v>434</v>
      </c>
      <c r="E33" s="11" t="s">
        <v>3</v>
      </c>
      <c r="F33" s="68" t="s">
        <v>21</v>
      </c>
      <c r="G33" s="11" t="s">
        <v>190</v>
      </c>
      <c r="H33" s="20" t="s">
        <v>191</v>
      </c>
      <c r="I33" s="14" t="s">
        <v>192</v>
      </c>
      <c r="J33" s="14" t="s">
        <v>31</v>
      </c>
      <c r="K33" s="15">
        <v>2</v>
      </c>
      <c r="L33" s="16">
        <v>3500000</v>
      </c>
      <c r="M33" s="16">
        <f t="shared" si="2"/>
        <v>7000</v>
      </c>
    </row>
    <row r="34" spans="2:13" ht="45" x14ac:dyDescent="0.25">
      <c r="B34" s="10">
        <v>26</v>
      </c>
      <c r="C34" s="11" t="s">
        <v>5</v>
      </c>
      <c r="D34" s="68" t="s">
        <v>435</v>
      </c>
      <c r="E34" s="11" t="s">
        <v>3</v>
      </c>
      <c r="F34" s="68" t="s">
        <v>21</v>
      </c>
      <c r="G34" s="11" t="s">
        <v>193</v>
      </c>
      <c r="H34" s="20" t="s">
        <v>194</v>
      </c>
      <c r="I34" s="14" t="s">
        <v>195</v>
      </c>
      <c r="J34" s="14" t="s">
        <v>31</v>
      </c>
      <c r="K34" s="15">
        <v>1</v>
      </c>
      <c r="L34" s="16">
        <v>12416250</v>
      </c>
      <c r="M34" s="16">
        <f t="shared" si="2"/>
        <v>12416.25</v>
      </c>
    </row>
    <row r="35" spans="2:13" ht="45" x14ac:dyDescent="0.25">
      <c r="B35" s="10">
        <v>27</v>
      </c>
      <c r="C35" s="11" t="s">
        <v>5</v>
      </c>
      <c r="D35" s="68" t="s">
        <v>436</v>
      </c>
      <c r="E35" s="11" t="s">
        <v>3</v>
      </c>
      <c r="F35" s="68" t="s">
        <v>21</v>
      </c>
      <c r="G35" s="11" t="s">
        <v>196</v>
      </c>
      <c r="H35" s="20" t="s">
        <v>194</v>
      </c>
      <c r="I35" s="14" t="s">
        <v>195</v>
      </c>
      <c r="J35" s="14" t="s">
        <v>31</v>
      </c>
      <c r="K35" s="15">
        <v>1</v>
      </c>
      <c r="L35" s="16">
        <v>12416250</v>
      </c>
      <c r="M35" s="16">
        <f t="shared" si="2"/>
        <v>12416.25</v>
      </c>
    </row>
    <row r="36" spans="2:13" ht="45" x14ac:dyDescent="0.25">
      <c r="B36" s="10">
        <v>28</v>
      </c>
      <c r="C36" s="11" t="s">
        <v>5</v>
      </c>
      <c r="D36" s="68" t="s">
        <v>427</v>
      </c>
      <c r="E36" s="11" t="s">
        <v>3</v>
      </c>
      <c r="F36" s="68" t="s">
        <v>450</v>
      </c>
      <c r="G36" s="11" t="s">
        <v>197</v>
      </c>
      <c r="H36" s="20" t="s">
        <v>198</v>
      </c>
      <c r="I36" s="14" t="s">
        <v>199</v>
      </c>
      <c r="J36" s="14" t="s">
        <v>22</v>
      </c>
      <c r="K36" s="15">
        <v>500</v>
      </c>
      <c r="L36" s="16">
        <v>70873.600000000006</v>
      </c>
      <c r="M36" s="16">
        <f t="shared" si="2"/>
        <v>35436.800000000003</v>
      </c>
    </row>
    <row r="37" spans="2:13" ht="60" x14ac:dyDescent="0.25">
      <c r="B37" s="10">
        <v>30</v>
      </c>
      <c r="C37" s="11" t="s">
        <v>5</v>
      </c>
      <c r="D37" s="68" t="s">
        <v>437</v>
      </c>
      <c r="E37" s="11" t="s">
        <v>3</v>
      </c>
      <c r="F37" s="68" t="s">
        <v>451</v>
      </c>
      <c r="G37" s="11" t="s">
        <v>200</v>
      </c>
      <c r="H37" s="20" t="s">
        <v>201</v>
      </c>
      <c r="I37" s="14" t="s">
        <v>202</v>
      </c>
      <c r="J37" s="14" t="s">
        <v>31</v>
      </c>
      <c r="K37" s="15">
        <v>10</v>
      </c>
      <c r="L37" s="16">
        <v>200000</v>
      </c>
      <c r="M37" s="16">
        <f t="shared" si="2"/>
        <v>2000</v>
      </c>
    </row>
    <row r="38" spans="2:13" ht="60" x14ac:dyDescent="0.25">
      <c r="B38" s="10">
        <v>31</v>
      </c>
      <c r="C38" s="11" t="s">
        <v>5</v>
      </c>
      <c r="D38" s="68" t="s">
        <v>437</v>
      </c>
      <c r="E38" s="11" t="s">
        <v>3</v>
      </c>
      <c r="F38" s="68" t="s">
        <v>451</v>
      </c>
      <c r="G38" s="11" t="s">
        <v>203</v>
      </c>
      <c r="H38" s="20" t="s">
        <v>204</v>
      </c>
      <c r="I38" s="14" t="s">
        <v>205</v>
      </c>
      <c r="J38" s="14" t="s">
        <v>31</v>
      </c>
      <c r="K38" s="15">
        <v>1</v>
      </c>
      <c r="L38" s="16">
        <v>9118000</v>
      </c>
      <c r="M38" s="16">
        <f t="shared" si="2"/>
        <v>9118</v>
      </c>
    </row>
    <row r="39" spans="2:13" ht="60" x14ac:dyDescent="0.25">
      <c r="B39" s="10">
        <v>32</v>
      </c>
      <c r="C39" s="11" t="s">
        <v>5</v>
      </c>
      <c r="D39" s="68" t="s">
        <v>437</v>
      </c>
      <c r="E39" s="11" t="s">
        <v>3</v>
      </c>
      <c r="F39" s="68" t="s">
        <v>451</v>
      </c>
      <c r="G39" s="11" t="s">
        <v>206</v>
      </c>
      <c r="H39" s="20" t="s">
        <v>207</v>
      </c>
      <c r="I39" s="14" t="s">
        <v>208</v>
      </c>
      <c r="J39" s="14" t="s">
        <v>31</v>
      </c>
      <c r="K39" s="15">
        <v>1</v>
      </c>
      <c r="L39" s="16">
        <v>4564800</v>
      </c>
      <c r="M39" s="16">
        <f t="shared" si="2"/>
        <v>4564.8</v>
      </c>
    </row>
    <row r="40" spans="2:13" ht="60" x14ac:dyDescent="0.25">
      <c r="B40" s="10">
        <v>33</v>
      </c>
      <c r="C40" s="11" t="s">
        <v>5</v>
      </c>
      <c r="D40" s="68" t="s">
        <v>438</v>
      </c>
      <c r="E40" s="11" t="s">
        <v>3</v>
      </c>
      <c r="F40" s="68" t="s">
        <v>451</v>
      </c>
      <c r="G40" s="11" t="s">
        <v>209</v>
      </c>
      <c r="H40" s="20" t="s">
        <v>210</v>
      </c>
      <c r="I40" s="14" t="s">
        <v>211</v>
      </c>
      <c r="J40" s="14" t="s">
        <v>31</v>
      </c>
      <c r="K40" s="15">
        <v>3</v>
      </c>
      <c r="L40" s="16">
        <v>3785600</v>
      </c>
      <c r="M40" s="16">
        <f t="shared" si="2"/>
        <v>11356.8</v>
      </c>
    </row>
    <row r="41" spans="2:13" ht="60" x14ac:dyDescent="0.25">
      <c r="B41" s="10">
        <v>34</v>
      </c>
      <c r="C41" s="11" t="s">
        <v>5</v>
      </c>
      <c r="D41" s="68" t="s">
        <v>437</v>
      </c>
      <c r="E41" s="11" t="s">
        <v>3</v>
      </c>
      <c r="F41" s="68" t="s">
        <v>451</v>
      </c>
      <c r="G41" s="11" t="s">
        <v>212</v>
      </c>
      <c r="H41" s="20" t="s">
        <v>213</v>
      </c>
      <c r="I41" s="14" t="s">
        <v>214</v>
      </c>
      <c r="J41" s="14" t="s">
        <v>31</v>
      </c>
      <c r="K41" s="15">
        <v>10</v>
      </c>
      <c r="L41" s="16">
        <v>495000</v>
      </c>
      <c r="M41" s="16">
        <f t="shared" si="2"/>
        <v>4950</v>
      </c>
    </row>
    <row r="42" spans="2:13" ht="60" x14ac:dyDescent="0.25">
      <c r="B42" s="10">
        <v>35</v>
      </c>
      <c r="C42" s="11" t="s">
        <v>5</v>
      </c>
      <c r="D42" s="68" t="s">
        <v>437</v>
      </c>
      <c r="E42" s="11" t="s">
        <v>3</v>
      </c>
      <c r="F42" s="68" t="s">
        <v>451</v>
      </c>
      <c r="G42" s="11" t="s">
        <v>215</v>
      </c>
      <c r="H42" s="20" t="s">
        <v>216</v>
      </c>
      <c r="I42" s="14" t="s">
        <v>217</v>
      </c>
      <c r="J42" s="14" t="s">
        <v>31</v>
      </c>
      <c r="K42" s="15">
        <v>10</v>
      </c>
      <c r="L42" s="16">
        <v>405000</v>
      </c>
      <c r="M42" s="16">
        <f t="shared" si="2"/>
        <v>4050</v>
      </c>
    </row>
    <row r="43" spans="2:13" ht="60" x14ac:dyDescent="0.25">
      <c r="B43" s="10">
        <v>36</v>
      </c>
      <c r="C43" s="11" t="s">
        <v>5</v>
      </c>
      <c r="D43" s="68" t="s">
        <v>439</v>
      </c>
      <c r="E43" s="11" t="s">
        <v>3</v>
      </c>
      <c r="F43" s="68" t="s">
        <v>452</v>
      </c>
      <c r="G43" s="11" t="s">
        <v>218</v>
      </c>
      <c r="H43" s="20" t="s">
        <v>219</v>
      </c>
      <c r="I43" s="14" t="s">
        <v>220</v>
      </c>
      <c r="J43" s="14" t="s">
        <v>31</v>
      </c>
      <c r="K43" s="15">
        <v>1</v>
      </c>
      <c r="L43" s="16">
        <v>168000</v>
      </c>
      <c r="M43" s="16">
        <f t="shared" si="2"/>
        <v>168</v>
      </c>
    </row>
    <row r="44" spans="2:13" ht="75" x14ac:dyDescent="0.25">
      <c r="B44" s="10">
        <v>37</v>
      </c>
      <c r="C44" s="11" t="s">
        <v>5</v>
      </c>
      <c r="D44" s="68" t="s">
        <v>437</v>
      </c>
      <c r="E44" s="11" t="s">
        <v>3</v>
      </c>
      <c r="F44" s="68" t="s">
        <v>451</v>
      </c>
      <c r="G44" s="11" t="s">
        <v>221</v>
      </c>
      <c r="H44" s="20" t="s">
        <v>222</v>
      </c>
      <c r="I44" s="14" t="s">
        <v>223</v>
      </c>
      <c r="J44" s="14" t="s">
        <v>31</v>
      </c>
      <c r="K44" s="15">
        <v>10</v>
      </c>
      <c r="L44" s="16">
        <v>350000</v>
      </c>
      <c r="M44" s="16">
        <f t="shared" si="2"/>
        <v>3500</v>
      </c>
    </row>
    <row r="45" spans="2:13" ht="45" x14ac:dyDescent="0.25">
      <c r="B45" s="10">
        <v>38</v>
      </c>
      <c r="C45" s="11" t="s">
        <v>5</v>
      </c>
      <c r="D45" s="68" t="s">
        <v>440</v>
      </c>
      <c r="E45" s="11" t="s">
        <v>3</v>
      </c>
      <c r="F45" s="68" t="s">
        <v>21</v>
      </c>
      <c r="G45" s="11" t="s">
        <v>224</v>
      </c>
      <c r="H45" s="20" t="s">
        <v>90</v>
      </c>
      <c r="I45" s="14" t="s">
        <v>91</v>
      </c>
      <c r="J45" s="14" t="s">
        <v>22</v>
      </c>
      <c r="K45" s="15">
        <v>3</v>
      </c>
      <c r="L45" s="16">
        <v>679000</v>
      </c>
      <c r="M45" s="16">
        <f t="shared" si="2"/>
        <v>2037</v>
      </c>
    </row>
    <row r="46" spans="2:13" ht="45" x14ac:dyDescent="0.25">
      <c r="B46" s="10">
        <v>39</v>
      </c>
      <c r="C46" s="11" t="s">
        <v>5</v>
      </c>
      <c r="D46" s="68" t="s">
        <v>441</v>
      </c>
      <c r="E46" s="11" t="s">
        <v>3</v>
      </c>
      <c r="F46" s="68" t="s">
        <v>21</v>
      </c>
      <c r="G46" s="11" t="s">
        <v>225</v>
      </c>
      <c r="H46" s="20" t="s">
        <v>90</v>
      </c>
      <c r="I46" s="14" t="s">
        <v>91</v>
      </c>
      <c r="J46" s="14" t="s">
        <v>22</v>
      </c>
      <c r="K46" s="15">
        <v>1</v>
      </c>
      <c r="L46" s="16">
        <v>3827000</v>
      </c>
      <c r="M46" s="16">
        <f t="shared" si="2"/>
        <v>3827</v>
      </c>
    </row>
    <row r="47" spans="2:13" ht="45" x14ac:dyDescent="0.25">
      <c r="B47" s="10">
        <v>40</v>
      </c>
      <c r="C47" s="11" t="s">
        <v>5</v>
      </c>
      <c r="D47" s="68" t="s">
        <v>442</v>
      </c>
      <c r="E47" s="11" t="s">
        <v>3</v>
      </c>
      <c r="F47" s="68" t="s">
        <v>21</v>
      </c>
      <c r="G47" s="11" t="s">
        <v>226</v>
      </c>
      <c r="H47" s="20" t="s">
        <v>90</v>
      </c>
      <c r="I47" s="14" t="s">
        <v>91</v>
      </c>
      <c r="J47" s="14" t="s">
        <v>22</v>
      </c>
      <c r="K47" s="15">
        <v>9</v>
      </c>
      <c r="L47" s="16">
        <v>1896000</v>
      </c>
      <c r="M47" s="16">
        <f t="shared" si="2"/>
        <v>17064</v>
      </c>
    </row>
    <row r="48" spans="2:13" ht="45" x14ac:dyDescent="0.25">
      <c r="B48" s="10">
        <v>41</v>
      </c>
      <c r="C48" s="11" t="s">
        <v>5</v>
      </c>
      <c r="D48" s="68" t="s">
        <v>443</v>
      </c>
      <c r="E48" s="11" t="s">
        <v>3</v>
      </c>
      <c r="F48" s="68" t="s">
        <v>21</v>
      </c>
      <c r="G48" s="11" t="s">
        <v>227</v>
      </c>
      <c r="H48" s="20" t="s">
        <v>228</v>
      </c>
      <c r="I48" s="14" t="s">
        <v>229</v>
      </c>
      <c r="J48" s="14" t="s">
        <v>31</v>
      </c>
      <c r="K48" s="15">
        <v>29</v>
      </c>
      <c r="L48" s="16">
        <v>200000</v>
      </c>
      <c r="M48" s="16">
        <f t="shared" si="2"/>
        <v>5800</v>
      </c>
    </row>
    <row r="49" spans="2:13" ht="60" x14ac:dyDescent="0.25">
      <c r="B49" s="10">
        <v>42</v>
      </c>
      <c r="C49" s="11" t="s">
        <v>5</v>
      </c>
      <c r="D49" s="68" t="s">
        <v>437</v>
      </c>
      <c r="E49" s="11" t="s">
        <v>3</v>
      </c>
      <c r="F49" s="68" t="s">
        <v>451</v>
      </c>
      <c r="G49" s="11" t="s">
        <v>230</v>
      </c>
      <c r="H49" s="20" t="s">
        <v>231</v>
      </c>
      <c r="I49" s="14" t="s">
        <v>232</v>
      </c>
      <c r="J49" s="14" t="s">
        <v>31</v>
      </c>
      <c r="K49" s="15">
        <v>1</v>
      </c>
      <c r="L49" s="16">
        <v>4462000</v>
      </c>
      <c r="M49" s="16">
        <f t="shared" si="2"/>
        <v>4462</v>
      </c>
    </row>
    <row r="50" spans="2:13" ht="60" x14ac:dyDescent="0.25">
      <c r="B50" s="10">
        <v>43</v>
      </c>
      <c r="C50" s="11" t="s">
        <v>5</v>
      </c>
      <c r="D50" s="68" t="s">
        <v>444</v>
      </c>
      <c r="E50" s="11" t="s">
        <v>3</v>
      </c>
      <c r="F50" s="68" t="s">
        <v>416</v>
      </c>
      <c r="G50" s="11" t="s">
        <v>233</v>
      </c>
      <c r="H50" s="20" t="s">
        <v>97</v>
      </c>
      <c r="I50" s="14" t="s">
        <v>98</v>
      </c>
      <c r="J50" s="14" t="s">
        <v>31</v>
      </c>
      <c r="K50" s="15">
        <v>1</v>
      </c>
      <c r="L50" s="16">
        <v>250000000</v>
      </c>
      <c r="M50" s="16">
        <f t="shared" si="2"/>
        <v>250000</v>
      </c>
    </row>
    <row r="51" spans="2:13" ht="60" x14ac:dyDescent="0.25">
      <c r="B51" s="10">
        <v>44</v>
      </c>
      <c r="C51" s="11" t="s">
        <v>5</v>
      </c>
      <c r="D51" s="68" t="s">
        <v>437</v>
      </c>
      <c r="E51" s="11" t="s">
        <v>3</v>
      </c>
      <c r="F51" s="68" t="s">
        <v>451</v>
      </c>
      <c r="G51" s="11" t="s">
        <v>234</v>
      </c>
      <c r="H51" s="20" t="s">
        <v>235</v>
      </c>
      <c r="I51" s="14" t="s">
        <v>236</v>
      </c>
      <c r="J51" s="14" t="s">
        <v>31</v>
      </c>
      <c r="K51" s="15">
        <v>1</v>
      </c>
      <c r="L51" s="16">
        <v>4675712</v>
      </c>
      <c r="M51" s="16">
        <f t="shared" si="2"/>
        <v>4675.7120000000004</v>
      </c>
    </row>
    <row r="52" spans="2:13" ht="60" x14ac:dyDescent="0.25">
      <c r="B52" s="10">
        <v>45</v>
      </c>
      <c r="C52" s="11" t="s">
        <v>5</v>
      </c>
      <c r="D52" s="68" t="s">
        <v>437</v>
      </c>
      <c r="E52" s="11" t="s">
        <v>3</v>
      </c>
      <c r="F52" s="68" t="s">
        <v>451</v>
      </c>
      <c r="G52" s="11" t="s">
        <v>237</v>
      </c>
      <c r="H52" s="13" t="s">
        <v>238</v>
      </c>
      <c r="I52" s="14" t="s">
        <v>239</v>
      </c>
      <c r="J52" s="14" t="s">
        <v>31</v>
      </c>
      <c r="K52" s="15">
        <v>1</v>
      </c>
      <c r="L52" s="16">
        <v>5202000</v>
      </c>
      <c r="M52" s="16">
        <f t="shared" si="2"/>
        <v>5202</v>
      </c>
    </row>
    <row r="53" spans="2:13" ht="63" x14ac:dyDescent="0.25">
      <c r="B53" s="10">
        <v>46</v>
      </c>
      <c r="C53" s="11" t="s">
        <v>5</v>
      </c>
      <c r="D53" s="68" t="s">
        <v>437</v>
      </c>
      <c r="E53" s="11" t="s">
        <v>3</v>
      </c>
      <c r="F53" s="68" t="s">
        <v>451</v>
      </c>
      <c r="G53" s="11" t="s">
        <v>240</v>
      </c>
      <c r="H53" s="13" t="s">
        <v>241</v>
      </c>
      <c r="I53" s="14" t="s">
        <v>242</v>
      </c>
      <c r="J53" s="14" t="s">
        <v>31</v>
      </c>
      <c r="K53" s="15">
        <v>1</v>
      </c>
      <c r="L53" s="16">
        <v>1989120</v>
      </c>
      <c r="M53" s="16">
        <f t="shared" si="2"/>
        <v>1989.12</v>
      </c>
    </row>
    <row r="54" spans="2:13" ht="47.25" x14ac:dyDescent="0.25">
      <c r="B54" s="10">
        <v>47</v>
      </c>
      <c r="C54" s="11" t="s">
        <v>5</v>
      </c>
      <c r="D54" s="68" t="s">
        <v>445</v>
      </c>
      <c r="E54" s="11" t="s">
        <v>3</v>
      </c>
      <c r="F54" s="68" t="s">
        <v>21</v>
      </c>
      <c r="G54" s="11" t="s">
        <v>243</v>
      </c>
      <c r="H54" s="13" t="s">
        <v>244</v>
      </c>
      <c r="I54" s="14" t="s">
        <v>245</v>
      </c>
      <c r="J54" s="14" t="s">
        <v>31</v>
      </c>
      <c r="K54" s="15">
        <v>1</v>
      </c>
      <c r="L54" s="16">
        <v>10000000</v>
      </c>
      <c r="M54" s="16">
        <f t="shared" si="2"/>
        <v>10000</v>
      </c>
    </row>
    <row r="55" spans="2:13" ht="78.75" x14ac:dyDescent="0.25">
      <c r="B55" s="10">
        <v>48</v>
      </c>
      <c r="C55" s="11" t="s">
        <v>5</v>
      </c>
      <c r="D55" s="68" t="s">
        <v>383</v>
      </c>
      <c r="E55" s="11" t="s">
        <v>3</v>
      </c>
      <c r="F55" s="68" t="s">
        <v>450</v>
      </c>
      <c r="G55" s="11" t="s">
        <v>246</v>
      </c>
      <c r="H55" s="13" t="s">
        <v>63</v>
      </c>
      <c r="I55" s="14" t="s">
        <v>64</v>
      </c>
      <c r="J55" s="14" t="s">
        <v>31</v>
      </c>
      <c r="K55" s="15">
        <v>8</v>
      </c>
      <c r="L55" s="16">
        <v>3950000</v>
      </c>
      <c r="M55" s="16">
        <f t="shared" si="2"/>
        <v>31600</v>
      </c>
    </row>
    <row r="56" spans="2:13" ht="60" x14ac:dyDescent="0.25">
      <c r="B56" s="10">
        <v>50</v>
      </c>
      <c r="C56" s="11" t="s">
        <v>5</v>
      </c>
      <c r="D56" s="68" t="s">
        <v>437</v>
      </c>
      <c r="E56" s="11" t="s">
        <v>3</v>
      </c>
      <c r="F56" s="68" t="s">
        <v>451</v>
      </c>
      <c r="G56" s="11" t="s">
        <v>247</v>
      </c>
      <c r="H56" s="13" t="s">
        <v>248</v>
      </c>
      <c r="I56" s="14" t="s">
        <v>249</v>
      </c>
      <c r="J56" s="14" t="s">
        <v>31</v>
      </c>
      <c r="K56" s="15">
        <v>1</v>
      </c>
      <c r="L56" s="16">
        <v>3377920</v>
      </c>
      <c r="M56" s="16">
        <f t="shared" si="2"/>
        <v>3377.92</v>
      </c>
    </row>
    <row r="57" spans="2:13" ht="60" x14ac:dyDescent="0.25">
      <c r="B57" s="10">
        <v>51</v>
      </c>
      <c r="C57" s="11" t="s">
        <v>5</v>
      </c>
      <c r="D57" s="68" t="s">
        <v>437</v>
      </c>
      <c r="E57" s="11" t="s">
        <v>3</v>
      </c>
      <c r="F57" s="68" t="s">
        <v>451</v>
      </c>
      <c r="G57" s="11" t="s">
        <v>250</v>
      </c>
      <c r="H57" s="13" t="s">
        <v>251</v>
      </c>
      <c r="I57" s="14" t="s">
        <v>252</v>
      </c>
      <c r="J57" s="14" t="s">
        <v>31</v>
      </c>
      <c r="K57" s="15">
        <v>1</v>
      </c>
      <c r="L57" s="16">
        <v>2058000</v>
      </c>
      <c r="M57" s="16">
        <f t="shared" si="2"/>
        <v>2058</v>
      </c>
    </row>
    <row r="58" spans="2:13" ht="63" x14ac:dyDescent="0.25">
      <c r="B58" s="10">
        <v>52</v>
      </c>
      <c r="C58" s="11" t="s">
        <v>5</v>
      </c>
      <c r="D58" s="68" t="s">
        <v>437</v>
      </c>
      <c r="E58" s="11" t="s">
        <v>3</v>
      </c>
      <c r="F58" s="68" t="s">
        <v>451</v>
      </c>
      <c r="G58" s="11" t="s">
        <v>253</v>
      </c>
      <c r="H58" s="13" t="s">
        <v>254</v>
      </c>
      <c r="I58" s="14" t="s">
        <v>255</v>
      </c>
      <c r="J58" s="14" t="s">
        <v>31</v>
      </c>
      <c r="K58" s="15">
        <v>1</v>
      </c>
      <c r="L58" s="16">
        <v>2288500</v>
      </c>
      <c r="M58" s="16">
        <f t="shared" si="2"/>
        <v>2288.5</v>
      </c>
    </row>
    <row r="59" spans="2:13" ht="60" x14ac:dyDescent="0.25">
      <c r="B59" s="10">
        <v>53</v>
      </c>
      <c r="C59" s="11" t="s">
        <v>5</v>
      </c>
      <c r="D59" s="68" t="s">
        <v>437</v>
      </c>
      <c r="E59" s="11" t="s">
        <v>3</v>
      </c>
      <c r="F59" s="68" t="s">
        <v>451</v>
      </c>
      <c r="G59" s="11" t="s">
        <v>256</v>
      </c>
      <c r="H59" s="13" t="s">
        <v>257</v>
      </c>
      <c r="I59" s="14" t="s">
        <v>258</v>
      </c>
      <c r="J59" s="14" t="s">
        <v>31</v>
      </c>
      <c r="K59" s="15">
        <v>1</v>
      </c>
      <c r="L59" s="16">
        <v>1271000.03</v>
      </c>
      <c r="M59" s="16">
        <f t="shared" si="2"/>
        <v>1271.0000299999999</v>
      </c>
    </row>
    <row r="60" spans="2:13" ht="60" x14ac:dyDescent="0.25">
      <c r="B60" s="10">
        <v>54</v>
      </c>
      <c r="C60" s="11" t="s">
        <v>5</v>
      </c>
      <c r="D60" s="68" t="s">
        <v>437</v>
      </c>
      <c r="E60" s="11" t="s">
        <v>3</v>
      </c>
      <c r="F60" s="68" t="s">
        <v>451</v>
      </c>
      <c r="G60" s="11" t="s">
        <v>259</v>
      </c>
      <c r="H60" s="13" t="s">
        <v>260</v>
      </c>
      <c r="I60" s="14" t="s">
        <v>261</v>
      </c>
      <c r="J60" s="14" t="s">
        <v>31</v>
      </c>
      <c r="K60" s="15">
        <v>1</v>
      </c>
      <c r="L60" s="16">
        <v>12784540</v>
      </c>
      <c r="M60" s="16">
        <f t="shared" si="2"/>
        <v>12784.54</v>
      </c>
    </row>
    <row r="61" spans="2:13" ht="60" x14ac:dyDescent="0.25">
      <c r="B61" s="10">
        <v>55</v>
      </c>
      <c r="C61" s="11" t="s">
        <v>5</v>
      </c>
      <c r="D61" s="68" t="s">
        <v>437</v>
      </c>
      <c r="E61" s="11" t="s">
        <v>3</v>
      </c>
      <c r="F61" s="68" t="s">
        <v>451</v>
      </c>
      <c r="G61" s="11" t="s">
        <v>262</v>
      </c>
      <c r="H61" s="13" t="s">
        <v>263</v>
      </c>
      <c r="I61" s="14" t="s">
        <v>264</v>
      </c>
      <c r="J61" s="14" t="s">
        <v>31</v>
      </c>
      <c r="K61" s="15">
        <v>1</v>
      </c>
      <c r="L61" s="16">
        <v>2040000</v>
      </c>
      <c r="M61" s="16">
        <f t="shared" si="2"/>
        <v>2040</v>
      </c>
    </row>
    <row r="62" spans="2:13" ht="60" x14ac:dyDescent="0.25">
      <c r="B62" s="10">
        <v>56</v>
      </c>
      <c r="C62" s="11" t="s">
        <v>5</v>
      </c>
      <c r="D62" s="68" t="s">
        <v>437</v>
      </c>
      <c r="E62" s="11" t="s">
        <v>3</v>
      </c>
      <c r="F62" s="68" t="s">
        <v>451</v>
      </c>
      <c r="G62" s="11" t="s">
        <v>265</v>
      </c>
      <c r="H62" s="20" t="s">
        <v>266</v>
      </c>
      <c r="I62" s="14" t="s">
        <v>267</v>
      </c>
      <c r="J62" s="14" t="s">
        <v>31</v>
      </c>
      <c r="K62" s="15">
        <v>1</v>
      </c>
      <c r="L62" s="16">
        <v>780850</v>
      </c>
      <c r="M62" s="16">
        <f t="shared" si="2"/>
        <v>780.85</v>
      </c>
    </row>
    <row r="63" spans="2:13" ht="45" x14ac:dyDescent="0.25">
      <c r="B63" s="10">
        <v>57</v>
      </c>
      <c r="C63" s="11" t="s">
        <v>5</v>
      </c>
      <c r="D63" s="68" t="s">
        <v>446</v>
      </c>
      <c r="E63" s="11" t="s">
        <v>3</v>
      </c>
      <c r="F63" s="68" t="s">
        <v>21</v>
      </c>
      <c r="G63" s="11" t="s">
        <v>268</v>
      </c>
      <c r="H63" s="20" t="s">
        <v>269</v>
      </c>
      <c r="I63" s="14" t="s">
        <v>270</v>
      </c>
      <c r="J63" s="14" t="s">
        <v>31</v>
      </c>
      <c r="K63" s="15">
        <v>1</v>
      </c>
      <c r="L63" s="16">
        <v>1344000</v>
      </c>
      <c r="M63" s="16">
        <f t="shared" si="2"/>
        <v>1344</v>
      </c>
    </row>
    <row r="64" spans="2:13" ht="45" x14ac:dyDescent="0.25">
      <c r="B64" s="10">
        <v>58</v>
      </c>
      <c r="C64" s="11" t="s">
        <v>5</v>
      </c>
      <c r="D64" s="68" t="s">
        <v>447</v>
      </c>
      <c r="E64" s="11" t="s">
        <v>3</v>
      </c>
      <c r="F64" s="68" t="s">
        <v>21</v>
      </c>
      <c r="G64" s="11" t="s">
        <v>271</v>
      </c>
      <c r="H64" s="20" t="s">
        <v>272</v>
      </c>
      <c r="I64" s="14" t="s">
        <v>273</v>
      </c>
      <c r="J64" s="14" t="s">
        <v>31</v>
      </c>
      <c r="K64" s="15">
        <v>1</v>
      </c>
      <c r="L64" s="16">
        <v>1111111</v>
      </c>
      <c r="M64" s="16">
        <f t="shared" si="2"/>
        <v>1111.1110000000001</v>
      </c>
    </row>
    <row r="65" spans="2:13" ht="45" x14ac:dyDescent="0.25">
      <c r="B65" s="10">
        <v>59</v>
      </c>
      <c r="C65" s="11" t="s">
        <v>5</v>
      </c>
      <c r="D65" s="68" t="s">
        <v>434</v>
      </c>
      <c r="E65" s="11" t="s">
        <v>3</v>
      </c>
      <c r="F65" s="68" t="s">
        <v>21</v>
      </c>
      <c r="G65" s="11" t="s">
        <v>274</v>
      </c>
      <c r="H65" s="20" t="s">
        <v>275</v>
      </c>
      <c r="I65" s="14" t="s">
        <v>276</v>
      </c>
      <c r="J65" s="14" t="s">
        <v>31</v>
      </c>
      <c r="K65" s="15">
        <v>1</v>
      </c>
      <c r="L65" s="16">
        <v>4000000</v>
      </c>
      <c r="M65" s="16">
        <f t="shared" si="2"/>
        <v>4000</v>
      </c>
    </row>
    <row r="66" spans="2:13" ht="45" x14ac:dyDescent="0.25">
      <c r="B66" s="10">
        <v>60</v>
      </c>
      <c r="C66" s="11" t="s">
        <v>5</v>
      </c>
      <c r="D66" s="68" t="s">
        <v>448</v>
      </c>
      <c r="E66" s="11" t="s">
        <v>3</v>
      </c>
      <c r="F66" s="68" t="s">
        <v>450</v>
      </c>
      <c r="G66" s="11" t="s">
        <v>277</v>
      </c>
      <c r="H66" s="20" t="s">
        <v>278</v>
      </c>
      <c r="I66" s="14" t="s">
        <v>279</v>
      </c>
      <c r="J66" s="14" t="s">
        <v>31</v>
      </c>
      <c r="K66" s="15">
        <v>1</v>
      </c>
      <c r="L66" s="16">
        <v>2383200</v>
      </c>
      <c r="M66" s="16">
        <f t="shared" si="2"/>
        <v>2383.1999999999998</v>
      </c>
    </row>
    <row r="67" spans="2:13" ht="45" x14ac:dyDescent="0.25">
      <c r="B67" s="10">
        <v>61</v>
      </c>
      <c r="C67" s="11" t="s">
        <v>5</v>
      </c>
      <c r="D67" s="68" t="s">
        <v>447</v>
      </c>
      <c r="E67" s="11" t="s">
        <v>3</v>
      </c>
      <c r="F67" s="68" t="s">
        <v>21</v>
      </c>
      <c r="G67" s="11" t="s">
        <v>280</v>
      </c>
      <c r="H67" s="20" t="s">
        <v>281</v>
      </c>
      <c r="I67" s="14" t="s">
        <v>282</v>
      </c>
      <c r="J67" s="14" t="s">
        <v>31</v>
      </c>
      <c r="K67" s="15">
        <v>1</v>
      </c>
      <c r="L67" s="16">
        <v>177777</v>
      </c>
      <c r="M67" s="16">
        <f t="shared" si="2"/>
        <v>177.77699999999999</v>
      </c>
    </row>
    <row r="68" spans="2:13" ht="45" x14ac:dyDescent="0.25">
      <c r="B68" s="10">
        <v>62</v>
      </c>
      <c r="C68" s="11" t="s">
        <v>5</v>
      </c>
      <c r="D68" s="68" t="s">
        <v>88</v>
      </c>
      <c r="E68" s="11" t="s">
        <v>3</v>
      </c>
      <c r="F68" s="68" t="s">
        <v>21</v>
      </c>
      <c r="G68" s="11" t="s">
        <v>283</v>
      </c>
      <c r="H68" s="20" t="s">
        <v>90</v>
      </c>
      <c r="I68" s="14" t="s">
        <v>91</v>
      </c>
      <c r="J68" s="14" t="s">
        <v>22</v>
      </c>
      <c r="K68" s="15">
        <v>5</v>
      </c>
      <c r="L68" s="16">
        <v>1592000</v>
      </c>
      <c r="M68" s="16">
        <f t="shared" si="2"/>
        <v>7960</v>
      </c>
    </row>
    <row r="69" spans="2:13" ht="45" x14ac:dyDescent="0.25">
      <c r="B69" s="10">
        <v>63</v>
      </c>
      <c r="C69" s="11" t="s">
        <v>5</v>
      </c>
      <c r="D69" s="68" t="s">
        <v>449</v>
      </c>
      <c r="E69" s="11" t="s">
        <v>3</v>
      </c>
      <c r="F69" s="68" t="s">
        <v>21</v>
      </c>
      <c r="G69" s="11" t="s">
        <v>284</v>
      </c>
      <c r="H69" s="20" t="s">
        <v>23</v>
      </c>
      <c r="I69" s="14" t="s">
        <v>24</v>
      </c>
      <c r="J69" s="14" t="s">
        <v>22</v>
      </c>
      <c r="K69" s="15">
        <v>15</v>
      </c>
      <c r="L69" s="16">
        <v>1000000</v>
      </c>
      <c r="M69" s="16">
        <f t="shared" si="2"/>
        <v>15000</v>
      </c>
    </row>
    <row r="70" spans="2:13" ht="45" x14ac:dyDescent="0.25">
      <c r="B70" s="10">
        <v>64</v>
      </c>
      <c r="C70" s="11" t="s">
        <v>5</v>
      </c>
      <c r="D70" s="68" t="s">
        <v>434</v>
      </c>
      <c r="E70" s="11" t="s">
        <v>3</v>
      </c>
      <c r="F70" s="68" t="s">
        <v>21</v>
      </c>
      <c r="G70" s="11" t="s">
        <v>285</v>
      </c>
      <c r="H70" s="20" t="s">
        <v>286</v>
      </c>
      <c r="I70" s="14" t="s">
        <v>287</v>
      </c>
      <c r="J70" s="14" t="s">
        <v>31</v>
      </c>
      <c r="K70" s="15">
        <v>1</v>
      </c>
      <c r="L70" s="16">
        <v>4900000</v>
      </c>
      <c r="M70" s="16">
        <f t="shared" si="2"/>
        <v>4900</v>
      </c>
    </row>
    <row r="71" spans="2:13" ht="15.75" x14ac:dyDescent="0.25">
      <c r="B71" s="10"/>
      <c r="C71" s="11"/>
      <c r="D71" s="11"/>
      <c r="E71" s="11"/>
      <c r="F71" s="12"/>
      <c r="G71" s="11"/>
      <c r="H71" s="13"/>
      <c r="I71" s="14"/>
      <c r="J71" s="14"/>
      <c r="K71" s="24"/>
      <c r="L71" s="24"/>
      <c r="M71" s="24">
        <f>SUM(M20:M70)</f>
        <v>575052.63002999988</v>
      </c>
    </row>
    <row r="72" spans="2:13" ht="25.5" customHeight="1" x14ac:dyDescent="0.25">
      <c r="B72" s="95" t="s">
        <v>19</v>
      </c>
      <c r="C72" s="96"/>
      <c r="D72" s="96"/>
      <c r="E72" s="96"/>
      <c r="F72" s="96"/>
      <c r="G72" s="96"/>
      <c r="H72" s="96"/>
      <c r="I72" s="96"/>
      <c r="J72" s="97"/>
      <c r="K72" s="17"/>
      <c r="L72" s="17"/>
      <c r="M72" s="17">
        <f>+M19+M71</f>
        <v>593363.00952999992</v>
      </c>
    </row>
    <row r="73" spans="2:13" s="9" customFormat="1" x14ac:dyDescent="0.25">
      <c r="C73" s="6"/>
      <c r="D73" s="6"/>
      <c r="E73" s="19"/>
      <c r="F73" s="19"/>
      <c r="G73" s="6"/>
      <c r="H73" s="6"/>
      <c r="I73" s="6"/>
      <c r="J73" s="6"/>
      <c r="K73" s="25"/>
      <c r="L73" s="25"/>
      <c r="M73" s="25"/>
    </row>
    <row r="74" spans="2:13" s="9" customFormat="1" ht="30.75" customHeight="1" x14ac:dyDescent="0.25">
      <c r="B74" s="98" t="s">
        <v>20</v>
      </c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</row>
    <row r="75" spans="2:13" x14ac:dyDescent="0.25">
      <c r="K75" s="25">
        <f>SUBTOTAL(9,K73)</f>
        <v>0</v>
      </c>
      <c r="L75" s="25"/>
      <c r="M75" s="25"/>
    </row>
    <row r="76" spans="2:13" x14ac:dyDescent="0.25">
      <c r="K76" s="26"/>
      <c r="L76" s="26"/>
      <c r="M76" s="26"/>
    </row>
    <row r="77" spans="2:13" x14ac:dyDescent="0.25">
      <c r="L77" s="18"/>
    </row>
    <row r="78" spans="2:13" x14ac:dyDescent="0.25">
      <c r="J78" s="18"/>
      <c r="L78" s="18"/>
    </row>
    <row r="79" spans="2:13" x14ac:dyDescent="0.25">
      <c r="J79" s="6" t="s">
        <v>126</v>
      </c>
      <c r="K79" s="26">
        <v>11</v>
      </c>
      <c r="L79" s="18"/>
      <c r="M79" s="26">
        <f>+M19</f>
        <v>18310.379500000003</v>
      </c>
    </row>
    <row r="80" spans="2:13" x14ac:dyDescent="0.25">
      <c r="J80" s="18" t="s">
        <v>127</v>
      </c>
      <c r="K80" s="26">
        <v>53</v>
      </c>
      <c r="L80" s="18"/>
      <c r="M80" s="26">
        <f>+M71</f>
        <v>575052.63002999988</v>
      </c>
    </row>
    <row r="81" spans="9:14" x14ac:dyDescent="0.25">
      <c r="I81" s="6" t="s">
        <v>128</v>
      </c>
      <c r="J81" s="6" t="s">
        <v>126</v>
      </c>
      <c r="K81" s="26">
        <v>5</v>
      </c>
      <c r="L81" s="18"/>
      <c r="M81" s="26">
        <f>+M9+M12+M13+M14+M17</f>
        <v>11964</v>
      </c>
      <c r="N81" s="26"/>
    </row>
    <row r="82" spans="9:14" x14ac:dyDescent="0.25">
      <c r="J82" s="18" t="s">
        <v>127</v>
      </c>
      <c r="K82" s="26">
        <v>37</v>
      </c>
      <c r="L82" s="26"/>
      <c r="M82" s="26">
        <f>+M22+M23+M25+M26+M28+M33+M34+M35+M37+M38+M39+M40+M41+M42+M43+M44+M48+M49+M50+M51+M52+M53+M54+M55+M56+M57+M58+M59+M60+M61+M62+M63+M64+M65+M66+M67+M70</f>
        <v>456589.8300299999</v>
      </c>
    </row>
    <row r="83" spans="9:14" x14ac:dyDescent="0.25">
      <c r="J83" s="6" t="s">
        <v>126</v>
      </c>
      <c r="K83" s="26">
        <v>6</v>
      </c>
      <c r="M83" s="26">
        <f>+M8+M10+M11+M15+M16+M18</f>
        <v>6346.3795</v>
      </c>
    </row>
    <row r="84" spans="9:14" x14ac:dyDescent="0.25">
      <c r="J84" s="18" t="s">
        <v>127</v>
      </c>
      <c r="K84" s="26">
        <f>+K80-K82</f>
        <v>16</v>
      </c>
      <c r="L84" s="26"/>
      <c r="M84" s="26">
        <f>+M80-M82</f>
        <v>118462.79999999999</v>
      </c>
      <c r="N84" s="26"/>
    </row>
  </sheetData>
  <mergeCells count="14">
    <mergeCell ref="K6:K7"/>
    <mergeCell ref="L6:L7"/>
    <mergeCell ref="B72:J72"/>
    <mergeCell ref="B74:M74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35433070866141736" bottom="0.35433070866141736" header="0.31496062992125984" footer="0.31496062992125984"/>
  <pageSetup paperSize="9" scale="56" orientation="landscape" r:id="rId1"/>
  <rowBreaks count="1" manualBreakCount="1">
    <brk id="27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view="pageBreakPreview" zoomScaleNormal="100" zoomScaleSheetLayoutView="100" workbookViewId="0">
      <pane ySplit="7" topLeftCell="A45" activePane="bottomLeft" state="frozen"/>
      <selection activeCell="I47" sqref="I47"/>
      <selection pane="bottomLeft" activeCell="K60" sqref="K60"/>
    </sheetView>
  </sheetViews>
  <sheetFormatPr defaultRowHeight="15" x14ac:dyDescent="0.25"/>
  <cols>
    <col min="1" max="1" width="2.28515625" style="6" customWidth="1"/>
    <col min="2" max="2" width="5.42578125" style="40" customWidth="1"/>
    <col min="3" max="3" width="9.42578125" style="6" bestFit="1" customWidth="1"/>
    <col min="4" max="4" width="35.28515625" style="43" customWidth="1"/>
    <col min="5" max="5" width="21.140625" style="19" customWidth="1"/>
    <col min="6" max="6" width="25" style="19" bestFit="1" customWidth="1"/>
    <col min="7" max="7" width="24" style="6" customWidth="1"/>
    <col min="8" max="8" width="26" style="43" customWidth="1"/>
    <col min="9" max="9" width="18.5703125" style="42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39"/>
      <c r="C1" s="1"/>
      <c r="D1" s="4"/>
      <c r="E1" s="3"/>
      <c r="F1" s="3"/>
      <c r="G1" s="1"/>
      <c r="H1" s="4"/>
      <c r="I1" s="41"/>
      <c r="J1" s="1"/>
      <c r="K1" s="1"/>
      <c r="L1" s="1"/>
      <c r="M1" s="2" t="s">
        <v>25</v>
      </c>
    </row>
    <row r="2" spans="1:13" s="5" customFormat="1" ht="16.5" x14ac:dyDescent="0.25">
      <c r="A2" s="1"/>
      <c r="B2" s="39"/>
      <c r="C2" s="1"/>
      <c r="D2" s="4"/>
      <c r="E2" s="3"/>
      <c r="F2" s="3"/>
      <c r="G2" s="1"/>
      <c r="H2" s="4"/>
      <c r="I2" s="41"/>
      <c r="J2" s="1"/>
      <c r="K2" s="1"/>
      <c r="L2" s="1"/>
      <c r="M2" s="1"/>
    </row>
    <row r="3" spans="1:13" s="5" customFormat="1" ht="34.5" customHeight="1" x14ac:dyDescent="0.25">
      <c r="A3" s="1"/>
      <c r="B3" s="99" t="s">
        <v>288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39"/>
      <c r="C5" s="1"/>
      <c r="D5" s="4"/>
      <c r="E5" s="3"/>
      <c r="F5" s="3"/>
      <c r="G5" s="1"/>
      <c r="H5" s="4"/>
      <c r="I5" s="41"/>
      <c r="J5" s="1"/>
      <c r="K5" s="1"/>
      <c r="L5" s="1"/>
      <c r="M5" s="1"/>
    </row>
    <row r="6" spans="1:13" s="45" customFormat="1" ht="87" customHeight="1" x14ac:dyDescent="0.25">
      <c r="A6" s="27"/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32" t="s">
        <v>15</v>
      </c>
    </row>
    <row r="7" spans="1:13" s="45" customFormat="1" ht="25.5" customHeight="1" x14ac:dyDescent="0.25">
      <c r="A7" s="27"/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5" x14ac:dyDescent="0.25">
      <c r="A8" s="46"/>
      <c r="B8" s="53">
        <v>1</v>
      </c>
      <c r="C8" s="12" t="s">
        <v>6</v>
      </c>
      <c r="D8" s="33" t="s">
        <v>359</v>
      </c>
      <c r="E8" s="12" t="s">
        <v>4</v>
      </c>
      <c r="F8" s="69" t="s">
        <v>300</v>
      </c>
      <c r="G8" s="70" t="s">
        <v>294</v>
      </c>
      <c r="H8" s="71" t="s">
        <v>38</v>
      </c>
      <c r="I8" s="72">
        <v>207322159</v>
      </c>
      <c r="J8" s="12" t="s">
        <v>31</v>
      </c>
      <c r="K8" s="47">
        <v>1</v>
      </c>
      <c r="L8" s="34">
        <v>258173280</v>
      </c>
      <c r="M8" s="48">
        <f>+L8*K8/1000</f>
        <v>258173.28</v>
      </c>
    </row>
    <row r="9" spans="1:13" ht="45" x14ac:dyDescent="0.25">
      <c r="A9" s="46"/>
      <c r="B9" s="52">
        <v>2</v>
      </c>
      <c r="C9" s="11" t="s">
        <v>6</v>
      </c>
      <c r="D9" s="73" t="s">
        <v>360</v>
      </c>
      <c r="E9" s="11" t="s">
        <v>4</v>
      </c>
      <c r="F9" s="34" t="s">
        <v>300</v>
      </c>
      <c r="G9" s="35" t="s">
        <v>295</v>
      </c>
      <c r="H9" s="44" t="s">
        <v>142</v>
      </c>
      <c r="I9" s="36" t="s">
        <v>291</v>
      </c>
      <c r="J9" s="11" t="s">
        <v>31</v>
      </c>
      <c r="K9" s="47">
        <v>1</v>
      </c>
      <c r="L9" s="34">
        <v>6753000</v>
      </c>
      <c r="M9" s="48">
        <f t="shared" ref="M9:M13" si="0">+L9*K9/1000</f>
        <v>6753</v>
      </c>
    </row>
    <row r="10" spans="1:13" ht="45" x14ac:dyDescent="0.25">
      <c r="A10" s="46"/>
      <c r="B10" s="52">
        <v>3</v>
      </c>
      <c r="C10" s="11" t="s">
        <v>6</v>
      </c>
      <c r="D10" s="74" t="s">
        <v>361</v>
      </c>
      <c r="E10" s="11" t="s">
        <v>4</v>
      </c>
      <c r="F10" s="34" t="s">
        <v>21</v>
      </c>
      <c r="G10" s="35" t="s">
        <v>296</v>
      </c>
      <c r="H10" s="44" t="s">
        <v>33</v>
      </c>
      <c r="I10" s="36" t="s">
        <v>34</v>
      </c>
      <c r="J10" s="11" t="s">
        <v>31</v>
      </c>
      <c r="K10" s="47">
        <v>1</v>
      </c>
      <c r="L10" s="34">
        <v>140000</v>
      </c>
      <c r="M10" s="48">
        <f t="shared" si="0"/>
        <v>140</v>
      </c>
    </row>
    <row r="11" spans="1:13" ht="45" x14ac:dyDescent="0.25">
      <c r="A11" s="46"/>
      <c r="B11" s="52">
        <v>4</v>
      </c>
      <c r="C11" s="11" t="s">
        <v>6</v>
      </c>
      <c r="D11" s="11" t="s">
        <v>362</v>
      </c>
      <c r="E11" s="11" t="s">
        <v>4</v>
      </c>
      <c r="F11" s="75" t="s">
        <v>300</v>
      </c>
      <c r="G11" s="35" t="s">
        <v>297</v>
      </c>
      <c r="H11" s="44" t="s">
        <v>289</v>
      </c>
      <c r="I11" s="36" t="s">
        <v>292</v>
      </c>
      <c r="J11" s="11" t="s">
        <v>31</v>
      </c>
      <c r="K11" s="47">
        <v>1</v>
      </c>
      <c r="L11" s="34">
        <v>740925</v>
      </c>
      <c r="M11" s="77">
        <f>+L11*K11/1000</f>
        <v>740.92499999999995</v>
      </c>
    </row>
    <row r="12" spans="1:13" ht="45" x14ac:dyDescent="0.25">
      <c r="A12" s="46"/>
      <c r="B12" s="52">
        <v>5</v>
      </c>
      <c r="C12" s="11" t="s">
        <v>6</v>
      </c>
      <c r="D12" s="11" t="s">
        <v>363</v>
      </c>
      <c r="E12" s="11" t="s">
        <v>4</v>
      </c>
      <c r="F12" s="75" t="s">
        <v>300</v>
      </c>
      <c r="G12" s="35" t="s">
        <v>298</v>
      </c>
      <c r="H12" s="44" t="s">
        <v>290</v>
      </c>
      <c r="I12" s="36" t="s">
        <v>293</v>
      </c>
      <c r="J12" s="11" t="s">
        <v>31</v>
      </c>
      <c r="K12" s="47">
        <v>1</v>
      </c>
      <c r="L12" s="34">
        <v>1614000</v>
      </c>
      <c r="M12" s="48">
        <f t="shared" si="0"/>
        <v>1614</v>
      </c>
    </row>
    <row r="13" spans="1:13" s="9" customFormat="1" ht="45" x14ac:dyDescent="0.25">
      <c r="A13" s="46"/>
      <c r="B13" s="52">
        <v>6</v>
      </c>
      <c r="C13" s="11" t="s">
        <v>6</v>
      </c>
      <c r="D13" s="11" t="s">
        <v>364</v>
      </c>
      <c r="E13" s="11" t="s">
        <v>4</v>
      </c>
      <c r="F13" s="34" t="s">
        <v>21</v>
      </c>
      <c r="G13" s="35" t="s">
        <v>299</v>
      </c>
      <c r="H13" s="44" t="s">
        <v>33</v>
      </c>
      <c r="I13" s="36" t="s">
        <v>34</v>
      </c>
      <c r="J13" s="11" t="s">
        <v>31</v>
      </c>
      <c r="K13" s="29">
        <v>13</v>
      </c>
      <c r="L13" s="49">
        <v>48500</v>
      </c>
      <c r="M13" s="48">
        <f t="shared" si="0"/>
        <v>630.5</v>
      </c>
    </row>
    <row r="14" spans="1:13" s="9" customFormat="1" ht="30.75" customHeight="1" x14ac:dyDescent="0.25">
      <c r="A14" s="46"/>
      <c r="B14" s="52"/>
      <c r="C14" s="11" t="s">
        <v>6</v>
      </c>
      <c r="D14" s="11"/>
      <c r="E14" s="21"/>
      <c r="F14" s="21"/>
      <c r="G14" s="21"/>
      <c r="H14" s="11"/>
      <c r="I14" s="14"/>
      <c r="J14" s="16"/>
      <c r="K14" s="24"/>
      <c r="L14" s="24"/>
      <c r="M14" s="24"/>
    </row>
    <row r="15" spans="1:13" s="9" customFormat="1" ht="30.75" customHeight="1" x14ac:dyDescent="0.25">
      <c r="A15" s="46"/>
      <c r="B15" s="101" t="s">
        <v>19</v>
      </c>
      <c r="C15" s="101"/>
      <c r="D15" s="101"/>
      <c r="E15" s="101"/>
      <c r="F15" s="101"/>
      <c r="G15" s="101"/>
      <c r="H15" s="101"/>
      <c r="I15" s="101"/>
      <c r="J15" s="101"/>
      <c r="K15" s="24"/>
      <c r="L15" s="24"/>
      <c r="M15" s="50">
        <f>SUM(M8:M14)</f>
        <v>268051.70500000002</v>
      </c>
    </row>
    <row r="16" spans="1:13" ht="60" x14ac:dyDescent="0.25">
      <c r="A16" s="46"/>
      <c r="B16" s="52">
        <v>7</v>
      </c>
      <c r="C16" s="21" t="s">
        <v>6</v>
      </c>
      <c r="D16" s="73" t="s">
        <v>365</v>
      </c>
      <c r="E16" s="11" t="s">
        <v>3</v>
      </c>
      <c r="F16" s="11" t="s">
        <v>21</v>
      </c>
      <c r="G16" s="35" t="s">
        <v>301</v>
      </c>
      <c r="H16" s="44" t="s">
        <v>207</v>
      </c>
      <c r="I16" s="44" t="s">
        <v>208</v>
      </c>
      <c r="J16" s="21" t="s">
        <v>31</v>
      </c>
      <c r="K16" s="21">
        <v>1</v>
      </c>
      <c r="L16" s="35">
        <v>4028400</v>
      </c>
      <c r="M16" s="37">
        <f>L16*K16/1000</f>
        <v>4028.4</v>
      </c>
    </row>
    <row r="17" spans="1:13" ht="60" x14ac:dyDescent="0.25">
      <c r="A17" s="46"/>
      <c r="B17" s="52">
        <v>8</v>
      </c>
      <c r="C17" s="21" t="s">
        <v>6</v>
      </c>
      <c r="D17" s="11" t="s">
        <v>365</v>
      </c>
      <c r="E17" s="11" t="s">
        <v>3</v>
      </c>
      <c r="F17" s="11" t="s">
        <v>21</v>
      </c>
      <c r="G17" s="35" t="s">
        <v>302</v>
      </c>
      <c r="H17" s="44" t="s">
        <v>238</v>
      </c>
      <c r="I17" s="44" t="s">
        <v>239</v>
      </c>
      <c r="J17" s="21" t="s">
        <v>31</v>
      </c>
      <c r="K17" s="21">
        <v>1</v>
      </c>
      <c r="L17" s="35">
        <v>1422000</v>
      </c>
      <c r="M17" s="37">
        <f>L17*K17/1000</f>
        <v>1422</v>
      </c>
    </row>
    <row r="18" spans="1:13" ht="60" x14ac:dyDescent="0.25">
      <c r="A18" s="46"/>
      <c r="B18" s="52">
        <v>9</v>
      </c>
      <c r="C18" s="21" t="s">
        <v>6</v>
      </c>
      <c r="D18" s="11" t="s">
        <v>365</v>
      </c>
      <c r="E18" s="11" t="s">
        <v>3</v>
      </c>
      <c r="F18" s="11" t="s">
        <v>21</v>
      </c>
      <c r="G18" s="35" t="s">
        <v>303</v>
      </c>
      <c r="H18" s="44" t="s">
        <v>332</v>
      </c>
      <c r="I18" s="44" t="s">
        <v>347</v>
      </c>
      <c r="J18" s="21" t="s">
        <v>31</v>
      </c>
      <c r="K18" s="21">
        <v>1</v>
      </c>
      <c r="L18" s="35">
        <v>3467100</v>
      </c>
      <c r="M18" s="37">
        <f t="shared" ref="M18:M23" si="1">L18*K18/1000</f>
        <v>3467.1</v>
      </c>
    </row>
    <row r="19" spans="1:13" ht="60" x14ac:dyDescent="0.25">
      <c r="A19" s="46"/>
      <c r="B19" s="52">
        <v>10</v>
      </c>
      <c r="C19" s="21" t="s">
        <v>6</v>
      </c>
      <c r="D19" s="11" t="s">
        <v>365</v>
      </c>
      <c r="E19" s="11" t="s">
        <v>3</v>
      </c>
      <c r="F19" s="11" t="s">
        <v>21</v>
      </c>
      <c r="G19" s="35" t="s">
        <v>304</v>
      </c>
      <c r="H19" s="44" t="s">
        <v>231</v>
      </c>
      <c r="I19" s="44" t="s">
        <v>232</v>
      </c>
      <c r="J19" s="21" t="s">
        <v>31</v>
      </c>
      <c r="K19" s="21">
        <v>1</v>
      </c>
      <c r="L19" s="35">
        <v>4493050</v>
      </c>
      <c r="M19" s="37">
        <f t="shared" si="1"/>
        <v>4493.05</v>
      </c>
    </row>
    <row r="20" spans="1:13" ht="45" x14ac:dyDescent="0.25">
      <c r="A20" s="46"/>
      <c r="B20" s="52">
        <v>11</v>
      </c>
      <c r="C20" s="21" t="s">
        <v>6</v>
      </c>
      <c r="D20" s="74" t="s">
        <v>366</v>
      </c>
      <c r="E20" s="11" t="s">
        <v>3</v>
      </c>
      <c r="F20" s="11" t="s">
        <v>21</v>
      </c>
      <c r="G20" s="35" t="s">
        <v>305</v>
      </c>
      <c r="H20" s="44" t="s">
        <v>333</v>
      </c>
      <c r="I20" s="44" t="s">
        <v>291</v>
      </c>
      <c r="J20" s="21" t="s">
        <v>22</v>
      </c>
      <c r="K20" s="21">
        <v>50</v>
      </c>
      <c r="L20" s="51">
        <v>48990</v>
      </c>
      <c r="M20" s="37">
        <f t="shared" si="1"/>
        <v>2449.5</v>
      </c>
    </row>
    <row r="21" spans="1:13" ht="45" x14ac:dyDescent="0.25">
      <c r="A21" s="46"/>
      <c r="B21" s="52">
        <v>12</v>
      </c>
      <c r="C21" s="21" t="s">
        <v>6</v>
      </c>
      <c r="D21" s="11" t="s">
        <v>358</v>
      </c>
      <c r="E21" s="11" t="s">
        <v>3</v>
      </c>
      <c r="F21" s="11" t="s">
        <v>21</v>
      </c>
      <c r="G21" s="35" t="s">
        <v>306</v>
      </c>
      <c r="H21" s="44" t="s">
        <v>334</v>
      </c>
      <c r="I21" s="44" t="s">
        <v>348</v>
      </c>
      <c r="J21" s="21" t="s">
        <v>22</v>
      </c>
      <c r="K21" s="21">
        <v>50</v>
      </c>
      <c r="L21" s="51">
        <v>38000</v>
      </c>
      <c r="M21" s="37">
        <f t="shared" si="1"/>
        <v>1900</v>
      </c>
    </row>
    <row r="22" spans="1:13" ht="60" x14ac:dyDescent="0.25">
      <c r="A22" s="46"/>
      <c r="B22" s="52">
        <v>13</v>
      </c>
      <c r="C22" s="21" t="s">
        <v>6</v>
      </c>
      <c r="D22" s="74" t="s">
        <v>367</v>
      </c>
      <c r="E22" s="11" t="s">
        <v>3</v>
      </c>
      <c r="F22" s="11" t="s">
        <v>21</v>
      </c>
      <c r="G22" s="35" t="s">
        <v>307</v>
      </c>
      <c r="H22" s="44" t="s">
        <v>335</v>
      </c>
      <c r="I22" s="44" t="s">
        <v>349</v>
      </c>
      <c r="J22" s="21" t="s">
        <v>31</v>
      </c>
      <c r="K22" s="21">
        <v>1</v>
      </c>
      <c r="L22" s="35">
        <v>450000</v>
      </c>
      <c r="M22" s="37">
        <f t="shared" si="1"/>
        <v>450</v>
      </c>
    </row>
    <row r="23" spans="1:13" ht="45" x14ac:dyDescent="0.25">
      <c r="A23" s="46"/>
      <c r="B23" s="52">
        <v>14</v>
      </c>
      <c r="C23" s="21" t="s">
        <v>6</v>
      </c>
      <c r="D23" s="11" t="s">
        <v>368</v>
      </c>
      <c r="E23" s="11" t="s">
        <v>3</v>
      </c>
      <c r="F23" s="11" t="s">
        <v>21</v>
      </c>
      <c r="G23" s="35" t="s">
        <v>308</v>
      </c>
      <c r="H23" s="44" t="s">
        <v>336</v>
      </c>
      <c r="I23" s="44" t="s">
        <v>350</v>
      </c>
      <c r="J23" s="21" t="s">
        <v>31</v>
      </c>
      <c r="K23" s="21">
        <v>1</v>
      </c>
      <c r="L23" s="35">
        <v>10249120</v>
      </c>
      <c r="M23" s="37">
        <f t="shared" si="1"/>
        <v>10249.120000000001</v>
      </c>
    </row>
    <row r="24" spans="1:13" s="64" customFormat="1" ht="60" x14ac:dyDescent="0.25">
      <c r="A24" s="59"/>
      <c r="B24" s="60">
        <v>15</v>
      </c>
      <c r="C24" s="54" t="s">
        <v>6</v>
      </c>
      <c r="D24" s="76" t="s">
        <v>369</v>
      </c>
      <c r="E24" s="55" t="s">
        <v>3</v>
      </c>
      <c r="F24" s="55" t="s">
        <v>21</v>
      </c>
      <c r="G24" s="61" t="s">
        <v>309</v>
      </c>
      <c r="H24" s="62" t="s">
        <v>337</v>
      </c>
      <c r="I24" s="62" t="s">
        <v>351</v>
      </c>
      <c r="J24" s="54" t="s">
        <v>31</v>
      </c>
      <c r="K24" s="54">
        <v>1</v>
      </c>
      <c r="L24" s="61">
        <v>10250000</v>
      </c>
      <c r="M24" s="63">
        <f>L24*K24/1000</f>
        <v>10250</v>
      </c>
    </row>
    <row r="25" spans="1:13" ht="45" x14ac:dyDescent="0.25">
      <c r="A25" s="46"/>
      <c r="B25" s="52">
        <v>16</v>
      </c>
      <c r="C25" s="21" t="s">
        <v>6</v>
      </c>
      <c r="D25" s="74" t="s">
        <v>370</v>
      </c>
      <c r="E25" s="11" t="s">
        <v>3</v>
      </c>
      <c r="F25" s="11" t="s">
        <v>21</v>
      </c>
      <c r="G25" s="35" t="s">
        <v>310</v>
      </c>
      <c r="H25" s="44" t="s">
        <v>338</v>
      </c>
      <c r="I25" s="44" t="s">
        <v>291</v>
      </c>
      <c r="J25" s="21" t="s">
        <v>22</v>
      </c>
      <c r="K25" s="21">
        <v>5</v>
      </c>
      <c r="L25" s="51">
        <v>250000</v>
      </c>
      <c r="M25" s="37">
        <f>L25*K25/1000</f>
        <v>1250</v>
      </c>
    </row>
    <row r="26" spans="1:13" ht="45" x14ac:dyDescent="0.25">
      <c r="A26" s="46"/>
      <c r="B26" s="52">
        <v>17</v>
      </c>
      <c r="C26" s="21" t="s">
        <v>6</v>
      </c>
      <c r="D26" s="74" t="s">
        <v>371</v>
      </c>
      <c r="E26" s="11" t="s">
        <v>3</v>
      </c>
      <c r="F26" s="11" t="s">
        <v>21</v>
      </c>
      <c r="G26" s="35" t="s">
        <v>311</v>
      </c>
      <c r="H26" s="44" t="s">
        <v>278</v>
      </c>
      <c r="I26" s="44" t="s">
        <v>279</v>
      </c>
      <c r="J26" s="21" t="s">
        <v>31</v>
      </c>
      <c r="K26" s="21">
        <v>1</v>
      </c>
      <c r="L26" s="35">
        <v>3472000</v>
      </c>
      <c r="M26" s="37">
        <f t="shared" ref="M26:M46" si="2">L26*K26/1000</f>
        <v>3472</v>
      </c>
    </row>
    <row r="27" spans="1:13" ht="60" x14ac:dyDescent="0.25">
      <c r="A27" s="46"/>
      <c r="B27" s="52">
        <v>18</v>
      </c>
      <c r="C27" s="21" t="s">
        <v>6</v>
      </c>
      <c r="D27" s="73" t="s">
        <v>365</v>
      </c>
      <c r="E27" s="11" t="s">
        <v>3</v>
      </c>
      <c r="F27" s="11" t="s">
        <v>21</v>
      </c>
      <c r="G27" s="35" t="s">
        <v>312</v>
      </c>
      <c r="H27" s="44" t="s">
        <v>260</v>
      </c>
      <c r="I27" s="44" t="s">
        <v>261</v>
      </c>
      <c r="J27" s="21" t="s">
        <v>31</v>
      </c>
      <c r="K27" s="21">
        <v>1</v>
      </c>
      <c r="L27" s="35">
        <v>9700000</v>
      </c>
      <c r="M27" s="37">
        <f t="shared" si="2"/>
        <v>9700</v>
      </c>
    </row>
    <row r="28" spans="1:13" ht="45" x14ac:dyDescent="0.25">
      <c r="A28" s="46"/>
      <c r="B28" s="52">
        <v>19</v>
      </c>
      <c r="C28" s="21" t="s">
        <v>6</v>
      </c>
      <c r="D28" s="74" t="s">
        <v>372</v>
      </c>
      <c r="E28" s="11" t="s">
        <v>3</v>
      </c>
      <c r="F28" s="11" t="s">
        <v>21</v>
      </c>
      <c r="G28" s="35" t="s">
        <v>313</v>
      </c>
      <c r="H28" s="44" t="s">
        <v>339</v>
      </c>
      <c r="I28" s="44" t="s">
        <v>352</v>
      </c>
      <c r="J28" s="21" t="s">
        <v>31</v>
      </c>
      <c r="K28" s="21">
        <v>1</v>
      </c>
      <c r="L28" s="35">
        <v>7700000</v>
      </c>
      <c r="M28" s="37">
        <f t="shared" si="2"/>
        <v>7700</v>
      </c>
    </row>
    <row r="29" spans="1:13" ht="45" x14ac:dyDescent="0.25">
      <c r="A29" s="46"/>
      <c r="B29" s="52">
        <v>20</v>
      </c>
      <c r="C29" s="21" t="s">
        <v>6</v>
      </c>
      <c r="D29" s="11" t="s">
        <v>373</v>
      </c>
      <c r="E29" s="11" t="s">
        <v>3</v>
      </c>
      <c r="F29" s="11" t="s">
        <v>21</v>
      </c>
      <c r="G29" s="35" t="s">
        <v>314</v>
      </c>
      <c r="H29" s="44" t="s">
        <v>115</v>
      </c>
      <c r="I29" s="44" t="s">
        <v>116</v>
      </c>
      <c r="J29" s="21" t="s">
        <v>31</v>
      </c>
      <c r="K29" s="21">
        <v>1</v>
      </c>
      <c r="L29" s="35">
        <v>518000000</v>
      </c>
      <c r="M29" s="37">
        <f t="shared" si="2"/>
        <v>518000</v>
      </c>
    </row>
    <row r="30" spans="1:13" ht="60" x14ac:dyDescent="0.25">
      <c r="A30" s="46"/>
      <c r="B30" s="52">
        <v>21</v>
      </c>
      <c r="C30" s="21" t="s">
        <v>6</v>
      </c>
      <c r="D30" s="73" t="s">
        <v>365</v>
      </c>
      <c r="E30" s="11" t="s">
        <v>3</v>
      </c>
      <c r="F30" s="11" t="s">
        <v>21</v>
      </c>
      <c r="G30" s="35" t="s">
        <v>315</v>
      </c>
      <c r="H30" s="44" t="s">
        <v>251</v>
      </c>
      <c r="I30" s="44" t="s">
        <v>252</v>
      </c>
      <c r="J30" s="21" t="s">
        <v>31</v>
      </c>
      <c r="K30" s="21">
        <v>1</v>
      </c>
      <c r="L30" s="35">
        <v>10200000</v>
      </c>
      <c r="M30" s="37">
        <f t="shared" si="2"/>
        <v>10200</v>
      </c>
    </row>
    <row r="31" spans="1:13" ht="60" x14ac:dyDescent="0.25">
      <c r="A31" s="46"/>
      <c r="B31" s="52">
        <v>22</v>
      </c>
      <c r="C31" s="21" t="s">
        <v>6</v>
      </c>
      <c r="D31" s="73" t="s">
        <v>365</v>
      </c>
      <c r="E31" s="11" t="s">
        <v>3</v>
      </c>
      <c r="F31" s="11" t="s">
        <v>21</v>
      </c>
      <c r="G31" s="35" t="s">
        <v>316</v>
      </c>
      <c r="H31" s="44" t="s">
        <v>340</v>
      </c>
      <c r="I31" s="44" t="s">
        <v>353</v>
      </c>
      <c r="J31" s="21" t="s">
        <v>31</v>
      </c>
      <c r="K31" s="21">
        <v>1</v>
      </c>
      <c r="L31" s="35">
        <v>6961200</v>
      </c>
      <c r="M31" s="37">
        <f t="shared" si="2"/>
        <v>6961.2</v>
      </c>
    </row>
    <row r="32" spans="1:13" ht="45" x14ac:dyDescent="0.25">
      <c r="A32" s="46"/>
      <c r="B32" s="52">
        <v>23</v>
      </c>
      <c r="C32" s="21" t="s">
        <v>6</v>
      </c>
      <c r="D32" s="73" t="s">
        <v>359</v>
      </c>
      <c r="E32" s="11" t="s">
        <v>3</v>
      </c>
      <c r="F32" s="11" t="s">
        <v>21</v>
      </c>
      <c r="G32" s="35" t="s">
        <v>317</v>
      </c>
      <c r="H32" s="44" t="s">
        <v>341</v>
      </c>
      <c r="I32" s="44" t="s">
        <v>354</v>
      </c>
      <c r="J32" s="21" t="s">
        <v>31</v>
      </c>
      <c r="K32" s="21">
        <v>1</v>
      </c>
      <c r="L32" s="35">
        <v>4944000</v>
      </c>
      <c r="M32" s="37">
        <f t="shared" si="2"/>
        <v>4944</v>
      </c>
    </row>
    <row r="33" spans="1:13" ht="60" x14ac:dyDescent="0.25">
      <c r="A33" s="46"/>
      <c r="B33" s="52">
        <v>24</v>
      </c>
      <c r="C33" s="21" t="s">
        <v>6</v>
      </c>
      <c r="D33" s="73" t="s">
        <v>365</v>
      </c>
      <c r="E33" s="11" t="s">
        <v>3</v>
      </c>
      <c r="F33" s="11" t="s">
        <v>21</v>
      </c>
      <c r="G33" s="35" t="s">
        <v>318</v>
      </c>
      <c r="H33" s="44" t="s">
        <v>260</v>
      </c>
      <c r="I33" s="44" t="s">
        <v>261</v>
      </c>
      <c r="J33" s="21" t="s">
        <v>31</v>
      </c>
      <c r="K33" s="21">
        <v>1</v>
      </c>
      <c r="L33" s="35">
        <v>10250000</v>
      </c>
      <c r="M33" s="37">
        <f t="shared" si="2"/>
        <v>10250</v>
      </c>
    </row>
    <row r="34" spans="1:13" ht="60" x14ac:dyDescent="0.25">
      <c r="A34" s="46"/>
      <c r="B34" s="52">
        <v>25</v>
      </c>
      <c r="C34" s="21" t="s">
        <v>6</v>
      </c>
      <c r="D34" s="73" t="s">
        <v>365</v>
      </c>
      <c r="E34" s="11" t="s">
        <v>3</v>
      </c>
      <c r="F34" s="11" t="s">
        <v>21</v>
      </c>
      <c r="G34" s="35" t="s">
        <v>319</v>
      </c>
      <c r="H34" s="44" t="s">
        <v>342</v>
      </c>
      <c r="I34" s="44" t="s">
        <v>355</v>
      </c>
      <c r="J34" s="21" t="s">
        <v>31</v>
      </c>
      <c r="K34" s="21">
        <v>1</v>
      </c>
      <c r="L34" s="35">
        <v>10250000</v>
      </c>
      <c r="M34" s="37">
        <f t="shared" si="2"/>
        <v>10250</v>
      </c>
    </row>
    <row r="35" spans="1:13" ht="60" x14ac:dyDescent="0.25">
      <c r="A35" s="46"/>
      <c r="B35" s="52">
        <v>26</v>
      </c>
      <c r="C35" s="21" t="s">
        <v>6</v>
      </c>
      <c r="D35" s="73" t="s">
        <v>365</v>
      </c>
      <c r="E35" s="11" t="s">
        <v>3</v>
      </c>
      <c r="F35" s="11" t="s">
        <v>21</v>
      </c>
      <c r="G35" s="35" t="s">
        <v>320</v>
      </c>
      <c r="H35" s="44" t="s">
        <v>263</v>
      </c>
      <c r="I35" s="44" t="s">
        <v>264</v>
      </c>
      <c r="J35" s="21" t="s">
        <v>31</v>
      </c>
      <c r="K35" s="21">
        <v>1</v>
      </c>
      <c r="L35" s="35">
        <v>10130000</v>
      </c>
      <c r="M35" s="37">
        <f t="shared" si="2"/>
        <v>10130</v>
      </c>
    </row>
    <row r="36" spans="1:13" ht="45" x14ac:dyDescent="0.25">
      <c r="A36" s="46"/>
      <c r="B36" s="52">
        <v>27</v>
      </c>
      <c r="C36" s="21" t="s">
        <v>6</v>
      </c>
      <c r="D36" s="73" t="s">
        <v>374</v>
      </c>
      <c r="E36" s="11" t="s">
        <v>3</v>
      </c>
      <c r="F36" s="11" t="s">
        <v>21</v>
      </c>
      <c r="G36" s="35" t="s">
        <v>321</v>
      </c>
      <c r="H36" s="44" t="s">
        <v>341</v>
      </c>
      <c r="I36" s="44" t="s">
        <v>354</v>
      </c>
      <c r="J36" s="21" t="s">
        <v>31</v>
      </c>
      <c r="K36" s="21">
        <v>1</v>
      </c>
      <c r="L36" s="35">
        <v>3423042</v>
      </c>
      <c r="M36" s="37">
        <f t="shared" si="2"/>
        <v>3423.0419999999999</v>
      </c>
    </row>
    <row r="37" spans="1:13" ht="60" x14ac:dyDescent="0.25">
      <c r="A37" s="46"/>
      <c r="B37" s="52">
        <v>28</v>
      </c>
      <c r="C37" s="21" t="s">
        <v>6</v>
      </c>
      <c r="D37" s="73" t="s">
        <v>365</v>
      </c>
      <c r="E37" s="11" t="s">
        <v>3</v>
      </c>
      <c r="F37" s="11" t="s">
        <v>21</v>
      </c>
      <c r="G37" s="35" t="s">
        <v>322</v>
      </c>
      <c r="H37" s="44" t="s">
        <v>266</v>
      </c>
      <c r="I37" s="44" t="s">
        <v>267</v>
      </c>
      <c r="J37" s="21" t="s">
        <v>31</v>
      </c>
      <c r="K37" s="21">
        <v>1</v>
      </c>
      <c r="L37" s="35">
        <v>4055000</v>
      </c>
      <c r="M37" s="37">
        <f t="shared" si="2"/>
        <v>4055</v>
      </c>
    </row>
    <row r="38" spans="1:13" ht="75" x14ac:dyDescent="0.25">
      <c r="A38" s="46"/>
      <c r="B38" s="52">
        <v>29</v>
      </c>
      <c r="C38" s="21" t="s">
        <v>6</v>
      </c>
      <c r="D38" s="73" t="s">
        <v>359</v>
      </c>
      <c r="E38" s="11" t="s">
        <v>3</v>
      </c>
      <c r="F38" s="11" t="s">
        <v>21</v>
      </c>
      <c r="G38" s="35" t="s">
        <v>323</v>
      </c>
      <c r="H38" s="44" t="s">
        <v>63</v>
      </c>
      <c r="I38" s="44" t="s">
        <v>64</v>
      </c>
      <c r="J38" s="21" t="s">
        <v>31</v>
      </c>
      <c r="K38" s="21">
        <v>5</v>
      </c>
      <c r="L38" s="35">
        <v>600000</v>
      </c>
      <c r="M38" s="37">
        <f t="shared" si="2"/>
        <v>3000</v>
      </c>
    </row>
    <row r="39" spans="1:13" ht="45" x14ac:dyDescent="0.25">
      <c r="A39" s="46"/>
      <c r="B39" s="52">
        <v>30</v>
      </c>
      <c r="C39" s="21" t="s">
        <v>6</v>
      </c>
      <c r="D39" s="74" t="s">
        <v>375</v>
      </c>
      <c r="E39" s="11" t="s">
        <v>3</v>
      </c>
      <c r="F39" s="11" t="s">
        <v>21</v>
      </c>
      <c r="G39" s="35" t="s">
        <v>324</v>
      </c>
      <c r="H39" s="44" t="s">
        <v>339</v>
      </c>
      <c r="I39" s="44" t="s">
        <v>352</v>
      </c>
      <c r="J39" s="21" t="s">
        <v>31</v>
      </c>
      <c r="K39" s="21">
        <v>10</v>
      </c>
      <c r="L39" s="35">
        <v>1800000</v>
      </c>
      <c r="M39" s="37">
        <f t="shared" si="2"/>
        <v>18000</v>
      </c>
    </row>
    <row r="40" spans="1:13" ht="45" x14ac:dyDescent="0.25">
      <c r="A40" s="46"/>
      <c r="B40" s="52">
        <v>31</v>
      </c>
      <c r="C40" s="21" t="s">
        <v>6</v>
      </c>
      <c r="D40" s="74" t="s">
        <v>376</v>
      </c>
      <c r="E40" s="11" t="s">
        <v>3</v>
      </c>
      <c r="F40" s="11" t="s">
        <v>21</v>
      </c>
      <c r="G40" s="35" t="s">
        <v>325</v>
      </c>
      <c r="H40" s="44" t="s">
        <v>343</v>
      </c>
      <c r="I40" s="44" t="s">
        <v>291</v>
      </c>
      <c r="J40" s="21" t="s">
        <v>167</v>
      </c>
      <c r="K40" s="21">
        <v>50</v>
      </c>
      <c r="L40" s="51">
        <v>139800</v>
      </c>
      <c r="M40" s="37">
        <f t="shared" si="2"/>
        <v>6990</v>
      </c>
    </row>
    <row r="41" spans="1:13" ht="45" x14ac:dyDescent="0.25">
      <c r="A41" s="46"/>
      <c r="B41" s="52">
        <v>32</v>
      </c>
      <c r="C41" s="21" t="s">
        <v>6</v>
      </c>
      <c r="D41" s="74" t="s">
        <v>375</v>
      </c>
      <c r="E41" s="11" t="s">
        <v>3</v>
      </c>
      <c r="F41" s="11" t="s">
        <v>21</v>
      </c>
      <c r="G41" s="35" t="s">
        <v>326</v>
      </c>
      <c r="H41" s="44" t="s">
        <v>343</v>
      </c>
      <c r="I41" s="44" t="s">
        <v>291</v>
      </c>
      <c r="J41" s="21" t="s">
        <v>31</v>
      </c>
      <c r="K41" s="21">
        <v>10</v>
      </c>
      <c r="L41" s="35">
        <v>1100000</v>
      </c>
      <c r="M41" s="37">
        <f t="shared" si="2"/>
        <v>11000</v>
      </c>
    </row>
    <row r="42" spans="1:13" ht="60" x14ac:dyDescent="0.25">
      <c r="A42" s="46"/>
      <c r="B42" s="52">
        <v>33</v>
      </c>
      <c r="C42" s="21" t="s">
        <v>6</v>
      </c>
      <c r="D42" s="74" t="s">
        <v>377</v>
      </c>
      <c r="E42" s="11" t="s">
        <v>3</v>
      </c>
      <c r="F42" s="11" t="s">
        <v>21</v>
      </c>
      <c r="G42" s="35" t="s">
        <v>327</v>
      </c>
      <c r="H42" s="44" t="s">
        <v>337</v>
      </c>
      <c r="I42" s="44" t="s">
        <v>351</v>
      </c>
      <c r="J42" s="21" t="s">
        <v>22</v>
      </c>
      <c r="K42" s="21">
        <v>50</v>
      </c>
      <c r="L42" s="51">
        <v>150000</v>
      </c>
      <c r="M42" s="37">
        <f t="shared" si="2"/>
        <v>7500</v>
      </c>
    </row>
    <row r="43" spans="1:13" ht="45" x14ac:dyDescent="0.25">
      <c r="A43" s="46"/>
      <c r="B43" s="52">
        <v>34</v>
      </c>
      <c r="C43" s="21" t="s">
        <v>6</v>
      </c>
      <c r="D43" s="73" t="s">
        <v>378</v>
      </c>
      <c r="E43" s="11" t="s">
        <v>3</v>
      </c>
      <c r="F43" s="11" t="s">
        <v>21</v>
      </c>
      <c r="G43" s="35" t="s">
        <v>328</v>
      </c>
      <c r="H43" s="44" t="s">
        <v>344</v>
      </c>
      <c r="I43" s="44" t="s">
        <v>356</v>
      </c>
      <c r="J43" s="21" t="s">
        <v>31</v>
      </c>
      <c r="K43" s="21">
        <v>1</v>
      </c>
      <c r="L43" s="35">
        <v>4000000</v>
      </c>
      <c r="M43" s="37">
        <f t="shared" si="2"/>
        <v>4000</v>
      </c>
    </row>
    <row r="44" spans="1:13" ht="45" x14ac:dyDescent="0.25">
      <c r="A44" s="46"/>
      <c r="B44" s="52">
        <v>35</v>
      </c>
      <c r="C44" s="21" t="s">
        <v>6</v>
      </c>
      <c r="D44" s="11" t="s">
        <v>370</v>
      </c>
      <c r="E44" s="11" t="s">
        <v>3</v>
      </c>
      <c r="F44" s="11" t="s">
        <v>21</v>
      </c>
      <c r="G44" s="35" t="s">
        <v>329</v>
      </c>
      <c r="H44" s="44" t="s">
        <v>345</v>
      </c>
      <c r="I44" s="44" t="s">
        <v>291</v>
      </c>
      <c r="J44" s="21" t="s">
        <v>22</v>
      </c>
      <c r="K44" s="15">
        <v>18</v>
      </c>
      <c r="L44" s="35">
        <v>500000</v>
      </c>
      <c r="M44" s="37">
        <f t="shared" si="2"/>
        <v>9000</v>
      </c>
    </row>
    <row r="45" spans="1:13" ht="60" x14ac:dyDescent="0.25">
      <c r="A45" s="46"/>
      <c r="B45" s="52">
        <v>36</v>
      </c>
      <c r="C45" s="21" t="s">
        <v>6</v>
      </c>
      <c r="D45" s="73" t="s">
        <v>367</v>
      </c>
      <c r="E45" s="11" t="s">
        <v>3</v>
      </c>
      <c r="F45" s="11" t="s">
        <v>21</v>
      </c>
      <c r="G45" s="35" t="s">
        <v>330</v>
      </c>
      <c r="H45" s="44" t="s">
        <v>346</v>
      </c>
      <c r="I45" s="44" t="s">
        <v>357</v>
      </c>
      <c r="J45" s="21" t="s">
        <v>22</v>
      </c>
      <c r="K45" s="15">
        <v>30</v>
      </c>
      <c r="L45" s="35">
        <v>50000</v>
      </c>
      <c r="M45" s="37">
        <f t="shared" si="2"/>
        <v>1500</v>
      </c>
    </row>
    <row r="46" spans="1:13" ht="60" x14ac:dyDescent="0.25">
      <c r="A46" s="46"/>
      <c r="B46" s="52">
        <v>37</v>
      </c>
      <c r="C46" s="21" t="s">
        <v>6</v>
      </c>
      <c r="D46" s="73" t="s">
        <v>379</v>
      </c>
      <c r="E46" s="11" t="s">
        <v>3</v>
      </c>
      <c r="F46" s="11" t="s">
        <v>21</v>
      </c>
      <c r="G46" s="35" t="s">
        <v>331</v>
      </c>
      <c r="H46" s="44" t="s">
        <v>219</v>
      </c>
      <c r="I46" s="44" t="s">
        <v>220</v>
      </c>
      <c r="J46" s="21" t="s">
        <v>22</v>
      </c>
      <c r="K46" s="15">
        <v>3</v>
      </c>
      <c r="L46" s="51">
        <v>168000</v>
      </c>
      <c r="M46" s="37">
        <f t="shared" si="2"/>
        <v>504</v>
      </c>
    </row>
    <row r="47" spans="1:13" s="30" customFormat="1" x14ac:dyDescent="0.25">
      <c r="A47" s="59"/>
      <c r="B47" s="31"/>
      <c r="C47" s="54"/>
      <c r="D47" s="55"/>
      <c r="E47" s="55"/>
      <c r="F47" s="55"/>
      <c r="G47" s="55"/>
      <c r="H47" s="55"/>
      <c r="I47" s="56"/>
      <c r="J47" s="56"/>
      <c r="K47" s="57"/>
      <c r="L47" s="58"/>
      <c r="M47" s="58"/>
    </row>
    <row r="48" spans="1:13" ht="15.75" x14ac:dyDescent="0.25">
      <c r="A48" s="46"/>
      <c r="B48" s="38"/>
      <c r="C48" s="11"/>
      <c r="D48" s="11"/>
      <c r="E48" s="11"/>
      <c r="F48" s="12"/>
      <c r="G48" s="11"/>
      <c r="H48" s="13"/>
      <c r="I48" s="14"/>
      <c r="J48" s="14"/>
      <c r="K48" s="24"/>
      <c r="L48" s="24"/>
      <c r="M48" s="24">
        <f>SUM(M16:M47)</f>
        <v>700538.41200000001</v>
      </c>
    </row>
    <row r="49" spans="1:14" ht="15.75" x14ac:dyDescent="0.25">
      <c r="A49" s="46"/>
      <c r="B49" s="95" t="s">
        <v>19</v>
      </c>
      <c r="C49" s="96"/>
      <c r="D49" s="96"/>
      <c r="E49" s="96"/>
      <c r="F49" s="96"/>
      <c r="G49" s="96"/>
      <c r="H49" s="96"/>
      <c r="I49" s="96"/>
      <c r="J49" s="97"/>
      <c r="K49" s="17"/>
      <c r="L49" s="17"/>
      <c r="M49" s="17">
        <f>+M15+M48</f>
        <v>968590.11700000009</v>
      </c>
    </row>
    <row r="50" spans="1:14" x14ac:dyDescent="0.25">
      <c r="K50" s="25"/>
      <c r="L50" s="25"/>
      <c r="M50" s="25"/>
    </row>
    <row r="51" spans="1:14" x14ac:dyDescent="0.25">
      <c r="B51" s="98" t="s">
        <v>20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4" x14ac:dyDescent="0.25">
      <c r="K52" s="25">
        <f>SUBTOTAL(9,K50)</f>
        <v>0</v>
      </c>
      <c r="L52" s="25"/>
      <c r="M52" s="25"/>
    </row>
    <row r="53" spans="1:14" x14ac:dyDescent="0.25">
      <c r="K53" s="26"/>
      <c r="L53" s="26"/>
      <c r="M53" s="26"/>
      <c r="N53" s="26"/>
    </row>
    <row r="54" spans="1:14" x14ac:dyDescent="0.25">
      <c r="L54" s="18"/>
    </row>
    <row r="55" spans="1:14" x14ac:dyDescent="0.25">
      <c r="J55" s="18"/>
      <c r="L55" s="18"/>
    </row>
    <row r="56" spans="1:14" x14ac:dyDescent="0.25">
      <c r="J56" s="6" t="s">
        <v>126</v>
      </c>
      <c r="K56" s="26">
        <f>+K58+K60</f>
        <v>6</v>
      </c>
      <c r="L56" s="18"/>
      <c r="M56" s="26">
        <f>+M15</f>
        <v>268051.70500000002</v>
      </c>
      <c r="N56" s="26"/>
    </row>
    <row r="57" spans="1:14" x14ac:dyDescent="0.25">
      <c r="J57" s="18" t="s">
        <v>127</v>
      </c>
      <c r="K57" s="26">
        <f>+K59+K61</f>
        <v>30</v>
      </c>
      <c r="L57" s="18"/>
      <c r="M57" s="26">
        <f>+M48</f>
        <v>700538.41200000001</v>
      </c>
    </row>
    <row r="58" spans="1:14" x14ac:dyDescent="0.25">
      <c r="I58" s="42" t="s">
        <v>128</v>
      </c>
      <c r="J58" s="6" t="s">
        <v>126</v>
      </c>
      <c r="K58" s="26">
        <v>6</v>
      </c>
      <c r="L58" s="18"/>
      <c r="M58" s="26">
        <f>+M15</f>
        <v>268051.70500000002</v>
      </c>
    </row>
    <row r="59" spans="1:14" x14ac:dyDescent="0.25">
      <c r="J59" s="18" t="s">
        <v>127</v>
      </c>
      <c r="K59" s="26">
        <v>26</v>
      </c>
      <c r="L59" s="26"/>
      <c r="M59" s="26">
        <v>678438</v>
      </c>
    </row>
    <row r="60" spans="1:14" x14ac:dyDescent="0.25">
      <c r="I60" s="42" t="s">
        <v>454</v>
      </c>
      <c r="J60" s="6" t="s">
        <v>126</v>
      </c>
      <c r="K60" s="26">
        <v>0</v>
      </c>
      <c r="M60" s="26">
        <v>0</v>
      </c>
    </row>
    <row r="61" spans="1:14" x14ac:dyDescent="0.25">
      <c r="J61" s="18" t="s">
        <v>127</v>
      </c>
      <c r="K61" s="26">
        <v>4</v>
      </c>
      <c r="L61" s="26"/>
      <c r="M61" s="26">
        <f>+M20+M21+M24+M42</f>
        <v>22099.5</v>
      </c>
    </row>
  </sheetData>
  <mergeCells count="15">
    <mergeCell ref="B15:J15"/>
    <mergeCell ref="K6:K7"/>
    <mergeCell ref="L6:L7"/>
    <mergeCell ref="B49:J49"/>
    <mergeCell ref="B51:M51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35433070866141736" bottom="0.35433070866141736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view="pageBreakPreview" zoomScaleNormal="100" zoomScaleSheetLayoutView="100" workbookViewId="0">
      <pane ySplit="7" topLeftCell="A48" activePane="bottomLeft" state="frozen"/>
      <selection activeCell="I47" sqref="I47"/>
      <selection pane="bottomLeft" activeCell="M55" sqref="M55"/>
    </sheetView>
  </sheetViews>
  <sheetFormatPr defaultRowHeight="15" x14ac:dyDescent="0.25"/>
  <cols>
    <col min="1" max="1" width="2.28515625" style="6" customWidth="1"/>
    <col min="2" max="2" width="5.42578125" style="40" customWidth="1"/>
    <col min="3" max="3" width="9.42578125" style="6" bestFit="1" customWidth="1"/>
    <col min="4" max="4" width="35.28515625" style="43" customWidth="1"/>
    <col min="5" max="5" width="21.140625" style="19" customWidth="1"/>
    <col min="6" max="6" width="25" style="19" bestFit="1" customWidth="1"/>
    <col min="7" max="7" width="24" style="6" customWidth="1"/>
    <col min="8" max="8" width="26" style="43" customWidth="1"/>
    <col min="9" max="9" width="18.5703125" style="42" bestFit="1" customWidth="1"/>
    <col min="10" max="10" width="17.7109375" style="6" customWidth="1"/>
    <col min="11" max="11" width="15.7109375" style="6" customWidth="1"/>
    <col min="12" max="12" width="18.7109375" style="6" customWidth="1"/>
    <col min="13" max="13" width="21" style="19" customWidth="1"/>
    <col min="14" max="14" width="9.140625" style="6"/>
    <col min="15" max="15" width="11" style="6" bestFit="1" customWidth="1"/>
    <col min="16" max="16384" width="9.140625" style="6"/>
  </cols>
  <sheetData>
    <row r="1" spans="1:13" s="5" customFormat="1" ht="16.5" x14ac:dyDescent="0.25">
      <c r="A1" s="1"/>
      <c r="B1" s="39"/>
      <c r="C1" s="1"/>
      <c r="D1" s="4"/>
      <c r="E1" s="3"/>
      <c r="F1" s="3"/>
      <c r="G1" s="1"/>
      <c r="H1" s="4"/>
      <c r="I1" s="41"/>
      <c r="J1" s="1"/>
      <c r="K1" s="1"/>
      <c r="L1" s="1"/>
      <c r="M1" s="2" t="s">
        <v>25</v>
      </c>
    </row>
    <row r="2" spans="1:13" s="5" customFormat="1" ht="16.5" x14ac:dyDescent="0.25">
      <c r="A2" s="1"/>
      <c r="B2" s="39"/>
      <c r="C2" s="1"/>
      <c r="D2" s="4"/>
      <c r="E2" s="3"/>
      <c r="F2" s="3"/>
      <c r="G2" s="1"/>
      <c r="H2" s="4"/>
      <c r="I2" s="41"/>
      <c r="J2" s="1"/>
      <c r="K2" s="1"/>
      <c r="L2" s="1"/>
      <c r="M2" s="1"/>
    </row>
    <row r="3" spans="1:13" s="5" customFormat="1" ht="34.5" customHeight="1" x14ac:dyDescent="0.25">
      <c r="A3" s="1"/>
      <c r="B3" s="99" t="s">
        <v>523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s="5" customFormat="1" ht="16.5" x14ac:dyDescent="0.25">
      <c r="A4" s="1"/>
      <c r="B4" s="100" t="s">
        <v>27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5" customFormat="1" ht="16.5" x14ac:dyDescent="0.25">
      <c r="A5" s="1"/>
      <c r="B5" s="39"/>
      <c r="C5" s="1"/>
      <c r="D5" s="4"/>
      <c r="E5" s="3"/>
      <c r="F5" s="3"/>
      <c r="G5" s="1"/>
      <c r="H5" s="4"/>
      <c r="I5" s="41"/>
      <c r="J5" s="1"/>
      <c r="K5" s="1"/>
      <c r="L5" s="1"/>
      <c r="M5" s="1"/>
    </row>
    <row r="6" spans="1:13" s="45" customFormat="1" ht="87" customHeight="1" x14ac:dyDescent="0.25">
      <c r="A6" s="27"/>
      <c r="B6" s="94" t="s">
        <v>0</v>
      </c>
      <c r="C6" s="94" t="s">
        <v>1</v>
      </c>
      <c r="D6" s="94" t="s">
        <v>7</v>
      </c>
      <c r="E6" s="94" t="s">
        <v>8</v>
      </c>
      <c r="F6" s="94" t="s">
        <v>9</v>
      </c>
      <c r="G6" s="94" t="s">
        <v>10</v>
      </c>
      <c r="H6" s="94" t="s">
        <v>11</v>
      </c>
      <c r="I6" s="94"/>
      <c r="J6" s="94" t="s">
        <v>12</v>
      </c>
      <c r="K6" s="94" t="s">
        <v>13</v>
      </c>
      <c r="L6" s="94" t="s">
        <v>14</v>
      </c>
      <c r="M6" s="78" t="s">
        <v>15</v>
      </c>
    </row>
    <row r="7" spans="1:13" s="45" customFormat="1" ht="25.5" customHeight="1" x14ac:dyDescent="0.25">
      <c r="A7" s="27"/>
      <c r="B7" s="94"/>
      <c r="C7" s="94"/>
      <c r="D7" s="94"/>
      <c r="E7" s="94"/>
      <c r="F7" s="94"/>
      <c r="G7" s="94"/>
      <c r="H7" s="8" t="s">
        <v>16</v>
      </c>
      <c r="I7" s="8" t="s">
        <v>17</v>
      </c>
      <c r="J7" s="94"/>
      <c r="K7" s="94"/>
      <c r="L7" s="94"/>
      <c r="M7" s="8" t="s">
        <v>18</v>
      </c>
    </row>
    <row r="8" spans="1:13" ht="45" x14ac:dyDescent="0.25">
      <c r="A8" s="46"/>
      <c r="B8" s="79">
        <v>1</v>
      </c>
      <c r="C8" s="80" t="s">
        <v>455</v>
      </c>
      <c r="D8" s="74" t="s">
        <v>456</v>
      </c>
      <c r="E8" s="80" t="s">
        <v>4</v>
      </c>
      <c r="F8" s="69" t="s">
        <v>300</v>
      </c>
      <c r="G8" s="81" t="s">
        <v>457</v>
      </c>
      <c r="H8" s="82" t="s">
        <v>458</v>
      </c>
      <c r="I8" s="83">
        <v>202970267</v>
      </c>
      <c r="J8" s="80" t="s">
        <v>31</v>
      </c>
      <c r="K8" s="82">
        <v>1</v>
      </c>
      <c r="L8" s="69">
        <v>4500000</v>
      </c>
      <c r="M8" s="84">
        <f>+L8*K8/1000</f>
        <v>4500</v>
      </c>
    </row>
    <row r="9" spans="1:13" ht="45" x14ac:dyDescent="0.25">
      <c r="A9" s="46"/>
      <c r="B9" s="79">
        <v>2</v>
      </c>
      <c r="C9" s="80" t="s">
        <v>455</v>
      </c>
      <c r="D9" s="74" t="s">
        <v>459</v>
      </c>
      <c r="E9" s="80" t="s">
        <v>4</v>
      </c>
      <c r="F9" s="69" t="s">
        <v>300</v>
      </c>
      <c r="G9" s="85" t="s">
        <v>460</v>
      </c>
      <c r="H9" s="82" t="s">
        <v>461</v>
      </c>
      <c r="I9" s="83">
        <v>206101988</v>
      </c>
      <c r="J9" s="80" t="s">
        <v>31</v>
      </c>
      <c r="K9" s="82">
        <v>1</v>
      </c>
      <c r="L9" s="69">
        <v>2213800</v>
      </c>
      <c r="M9" s="84">
        <f t="shared" ref="M9:M44" si="0">+L9*K9/1000</f>
        <v>2213.8000000000002</v>
      </c>
    </row>
    <row r="10" spans="1:13" ht="45" x14ac:dyDescent="0.25">
      <c r="A10" s="46"/>
      <c r="B10" s="79">
        <v>3</v>
      </c>
      <c r="C10" s="80" t="s">
        <v>455</v>
      </c>
      <c r="D10" s="74" t="s">
        <v>462</v>
      </c>
      <c r="E10" s="80" t="s">
        <v>4</v>
      </c>
      <c r="F10" s="69" t="s">
        <v>300</v>
      </c>
      <c r="G10" s="85" t="s">
        <v>463</v>
      </c>
      <c r="H10" s="82" t="s">
        <v>142</v>
      </c>
      <c r="I10" s="83">
        <v>31211850210015</v>
      </c>
      <c r="J10" s="80" t="s">
        <v>31</v>
      </c>
      <c r="K10" s="82">
        <v>1</v>
      </c>
      <c r="L10" s="69">
        <v>7835000</v>
      </c>
      <c r="M10" s="84">
        <f t="shared" si="0"/>
        <v>7835</v>
      </c>
    </row>
    <row r="11" spans="1:13" ht="45" x14ac:dyDescent="0.25">
      <c r="A11" s="46"/>
      <c r="B11" s="79">
        <v>4</v>
      </c>
      <c r="C11" s="80" t="s">
        <v>455</v>
      </c>
      <c r="D11" s="74" t="s">
        <v>464</v>
      </c>
      <c r="E11" s="80" t="s">
        <v>4</v>
      </c>
      <c r="F11" s="69" t="s">
        <v>300</v>
      </c>
      <c r="G11" s="86" t="s">
        <v>465</v>
      </c>
      <c r="H11" s="82" t="s">
        <v>145</v>
      </c>
      <c r="I11" s="83">
        <v>300529638</v>
      </c>
      <c r="J11" s="80" t="s">
        <v>31</v>
      </c>
      <c r="K11" s="82">
        <v>1</v>
      </c>
      <c r="L11" s="69">
        <v>2160000</v>
      </c>
      <c r="M11" s="84">
        <f t="shared" si="0"/>
        <v>2160</v>
      </c>
    </row>
    <row r="12" spans="1:13" ht="45" x14ac:dyDescent="0.25">
      <c r="A12" s="46"/>
      <c r="B12" s="79">
        <v>5</v>
      </c>
      <c r="C12" s="80" t="s">
        <v>455</v>
      </c>
      <c r="D12" s="74" t="s">
        <v>466</v>
      </c>
      <c r="E12" s="80" t="s">
        <v>4</v>
      </c>
      <c r="F12" s="69" t="s">
        <v>300</v>
      </c>
      <c r="G12" s="81" t="s">
        <v>467</v>
      </c>
      <c r="H12" s="82" t="s">
        <v>468</v>
      </c>
      <c r="I12" s="83">
        <v>206663202</v>
      </c>
      <c r="J12" s="80" t="s">
        <v>31</v>
      </c>
      <c r="K12" s="82">
        <v>1</v>
      </c>
      <c r="L12" s="69">
        <v>1700000</v>
      </c>
      <c r="M12" s="84">
        <f t="shared" si="0"/>
        <v>1700</v>
      </c>
    </row>
    <row r="13" spans="1:13" s="9" customFormat="1" ht="45" x14ac:dyDescent="0.25">
      <c r="A13" s="46"/>
      <c r="B13" s="79">
        <v>6</v>
      </c>
      <c r="C13" s="80" t="s">
        <v>455</v>
      </c>
      <c r="D13" s="74" t="s">
        <v>469</v>
      </c>
      <c r="E13" s="80" t="s">
        <v>4</v>
      </c>
      <c r="F13" s="69" t="s">
        <v>300</v>
      </c>
      <c r="G13" s="85" t="s">
        <v>470</v>
      </c>
      <c r="H13" s="82" t="s">
        <v>337</v>
      </c>
      <c r="I13" s="83">
        <v>310285756</v>
      </c>
      <c r="J13" s="87" t="s">
        <v>22</v>
      </c>
      <c r="K13" s="82">
        <v>75</v>
      </c>
      <c r="L13" s="69">
        <v>135000</v>
      </c>
      <c r="M13" s="84">
        <f t="shared" si="0"/>
        <v>10125</v>
      </c>
    </row>
    <row r="14" spans="1:13" s="9" customFormat="1" ht="30.75" customHeight="1" x14ac:dyDescent="0.25">
      <c r="A14" s="46"/>
      <c r="B14" s="79">
        <v>7</v>
      </c>
      <c r="C14" s="80" t="s">
        <v>455</v>
      </c>
      <c r="D14" s="73" t="s">
        <v>471</v>
      </c>
      <c r="E14" s="80" t="s">
        <v>4</v>
      </c>
      <c r="F14" s="69" t="s">
        <v>300</v>
      </c>
      <c r="G14" s="85" t="s">
        <v>472</v>
      </c>
      <c r="H14" s="82" t="s">
        <v>473</v>
      </c>
      <c r="I14" s="88">
        <v>52410077040055</v>
      </c>
      <c r="J14" s="80" t="s">
        <v>31</v>
      </c>
      <c r="K14" s="82">
        <v>1</v>
      </c>
      <c r="L14" s="69">
        <v>7040000</v>
      </c>
      <c r="M14" s="84">
        <f t="shared" si="0"/>
        <v>7040</v>
      </c>
    </row>
    <row r="15" spans="1:13" s="9" customFormat="1" ht="30.75" customHeight="1" x14ac:dyDescent="0.25">
      <c r="A15" s="46"/>
      <c r="B15" s="79">
        <v>8</v>
      </c>
      <c r="C15" s="80" t="s">
        <v>455</v>
      </c>
      <c r="D15" s="74" t="s">
        <v>474</v>
      </c>
      <c r="E15" s="80" t="s">
        <v>4</v>
      </c>
      <c r="F15" s="69" t="s">
        <v>300</v>
      </c>
      <c r="G15" s="85" t="s">
        <v>475</v>
      </c>
      <c r="H15" s="82" t="s">
        <v>476</v>
      </c>
      <c r="I15" s="83">
        <v>310022244</v>
      </c>
      <c r="J15" s="87" t="s">
        <v>22</v>
      </c>
      <c r="K15" s="82">
        <v>4</v>
      </c>
      <c r="L15" s="69">
        <v>590000</v>
      </c>
      <c r="M15" s="84">
        <f t="shared" si="0"/>
        <v>2360</v>
      </c>
    </row>
    <row r="16" spans="1:13" ht="45" x14ac:dyDescent="0.25">
      <c r="A16" s="46"/>
      <c r="B16" s="79">
        <v>9</v>
      </c>
      <c r="C16" s="80" t="s">
        <v>455</v>
      </c>
      <c r="D16" s="87" t="s">
        <v>456</v>
      </c>
      <c r="E16" s="80" t="s">
        <v>4</v>
      </c>
      <c r="F16" s="69" t="s">
        <v>300</v>
      </c>
      <c r="G16" s="85" t="s">
        <v>477</v>
      </c>
      <c r="H16" s="82" t="s">
        <v>115</v>
      </c>
      <c r="I16" s="83">
        <v>306579176</v>
      </c>
      <c r="J16" s="80" t="s">
        <v>31</v>
      </c>
      <c r="K16" s="82">
        <v>1</v>
      </c>
      <c r="L16" s="69">
        <v>2540000</v>
      </c>
      <c r="M16" s="84">
        <f t="shared" si="0"/>
        <v>2540</v>
      </c>
    </row>
    <row r="17" spans="1:13" ht="45" x14ac:dyDescent="0.25">
      <c r="A17" s="46"/>
      <c r="B17" s="79">
        <v>10</v>
      </c>
      <c r="C17" s="80" t="s">
        <v>455</v>
      </c>
      <c r="D17" s="87" t="s">
        <v>445</v>
      </c>
      <c r="E17" s="80" t="s">
        <v>4</v>
      </c>
      <c r="F17" s="69" t="s">
        <v>300</v>
      </c>
      <c r="G17" s="85" t="s">
        <v>478</v>
      </c>
      <c r="H17" s="82" t="s">
        <v>479</v>
      </c>
      <c r="I17" s="83">
        <v>200838518</v>
      </c>
      <c r="J17" s="80" t="s">
        <v>31</v>
      </c>
      <c r="K17" s="82">
        <v>1</v>
      </c>
      <c r="L17" s="69">
        <v>57680</v>
      </c>
      <c r="M17" s="84">
        <f t="shared" si="0"/>
        <v>57.68</v>
      </c>
    </row>
    <row r="18" spans="1:13" ht="45" x14ac:dyDescent="0.25">
      <c r="A18" s="46"/>
      <c r="B18" s="79">
        <v>11</v>
      </c>
      <c r="C18" s="80" t="s">
        <v>455</v>
      </c>
      <c r="D18" s="87" t="s">
        <v>445</v>
      </c>
      <c r="E18" s="80" t="s">
        <v>4</v>
      </c>
      <c r="F18" s="69" t="s">
        <v>300</v>
      </c>
      <c r="G18" s="85" t="s">
        <v>480</v>
      </c>
      <c r="H18" s="82" t="s">
        <v>479</v>
      </c>
      <c r="I18" s="83">
        <v>200838518</v>
      </c>
      <c r="J18" s="80" t="s">
        <v>31</v>
      </c>
      <c r="K18" s="82">
        <v>1</v>
      </c>
      <c r="L18" s="69">
        <v>86520</v>
      </c>
      <c r="M18" s="84">
        <f t="shared" si="0"/>
        <v>86.52</v>
      </c>
    </row>
    <row r="19" spans="1:13" ht="45" x14ac:dyDescent="0.25">
      <c r="A19" s="46"/>
      <c r="B19" s="79">
        <v>12</v>
      </c>
      <c r="C19" s="80" t="s">
        <v>455</v>
      </c>
      <c r="D19" s="73" t="s">
        <v>445</v>
      </c>
      <c r="E19" s="80" t="s">
        <v>4</v>
      </c>
      <c r="F19" s="69" t="s">
        <v>300</v>
      </c>
      <c r="G19" s="85" t="s">
        <v>481</v>
      </c>
      <c r="H19" s="82" t="s">
        <v>479</v>
      </c>
      <c r="I19" s="83">
        <v>200838518</v>
      </c>
      <c r="J19" s="80" t="s">
        <v>31</v>
      </c>
      <c r="K19" s="82">
        <v>1</v>
      </c>
      <c r="L19" s="69">
        <v>230720</v>
      </c>
      <c r="M19" s="84">
        <f t="shared" si="0"/>
        <v>230.72</v>
      </c>
    </row>
    <row r="20" spans="1:13" ht="45" x14ac:dyDescent="0.25">
      <c r="A20" s="46"/>
      <c r="B20" s="79">
        <v>13</v>
      </c>
      <c r="C20" s="80" t="s">
        <v>455</v>
      </c>
      <c r="D20" s="87" t="s">
        <v>445</v>
      </c>
      <c r="E20" s="80" t="s">
        <v>4</v>
      </c>
      <c r="F20" s="69" t="s">
        <v>300</v>
      </c>
      <c r="G20" s="85" t="s">
        <v>482</v>
      </c>
      <c r="H20" s="82" t="s">
        <v>479</v>
      </c>
      <c r="I20" s="83">
        <v>200838518</v>
      </c>
      <c r="J20" s="80" t="s">
        <v>31</v>
      </c>
      <c r="K20" s="82">
        <v>1</v>
      </c>
      <c r="L20" s="69">
        <v>346080</v>
      </c>
      <c r="M20" s="84">
        <f t="shared" si="0"/>
        <v>346.08</v>
      </c>
    </row>
    <row r="21" spans="1:13" ht="45" x14ac:dyDescent="0.25">
      <c r="A21" s="46"/>
      <c r="B21" s="79">
        <v>14</v>
      </c>
      <c r="C21" s="80" t="s">
        <v>455</v>
      </c>
      <c r="D21" s="87" t="s">
        <v>483</v>
      </c>
      <c r="E21" s="80" t="s">
        <v>4</v>
      </c>
      <c r="F21" s="69" t="s">
        <v>300</v>
      </c>
      <c r="G21" s="85" t="s">
        <v>484</v>
      </c>
      <c r="H21" s="82" t="s">
        <v>485</v>
      </c>
      <c r="I21" s="88">
        <v>300576596</v>
      </c>
      <c r="J21" s="80" t="s">
        <v>31</v>
      </c>
      <c r="K21" s="82">
        <v>1</v>
      </c>
      <c r="L21" s="69">
        <v>400000</v>
      </c>
      <c r="M21" s="84">
        <f t="shared" si="0"/>
        <v>400</v>
      </c>
    </row>
    <row r="22" spans="1:13" ht="45" x14ac:dyDescent="0.25">
      <c r="A22" s="46"/>
      <c r="B22" s="79">
        <v>15</v>
      </c>
      <c r="C22" s="80" t="s">
        <v>455</v>
      </c>
      <c r="D22" s="87" t="s">
        <v>486</v>
      </c>
      <c r="E22" s="80" t="s">
        <v>4</v>
      </c>
      <c r="F22" s="69" t="s">
        <v>300</v>
      </c>
      <c r="G22" s="85" t="s">
        <v>487</v>
      </c>
      <c r="H22" s="82" t="s">
        <v>52</v>
      </c>
      <c r="I22" s="83">
        <v>303020732</v>
      </c>
      <c r="J22" s="80" t="s">
        <v>31</v>
      </c>
      <c r="K22" s="82">
        <v>1</v>
      </c>
      <c r="L22" s="69">
        <v>5148000</v>
      </c>
      <c r="M22" s="84">
        <f t="shared" si="0"/>
        <v>5148</v>
      </c>
    </row>
    <row r="23" spans="1:13" ht="45" x14ac:dyDescent="0.25">
      <c r="A23" s="46"/>
      <c r="B23" s="79">
        <v>16</v>
      </c>
      <c r="C23" s="80" t="s">
        <v>455</v>
      </c>
      <c r="D23" s="74" t="s">
        <v>488</v>
      </c>
      <c r="E23" s="80" t="s">
        <v>4</v>
      </c>
      <c r="F23" s="69" t="s">
        <v>300</v>
      </c>
      <c r="G23" s="85" t="s">
        <v>489</v>
      </c>
      <c r="H23" s="82" t="s">
        <v>33</v>
      </c>
      <c r="I23" s="83">
        <v>204670852</v>
      </c>
      <c r="J23" s="80" t="s">
        <v>31</v>
      </c>
      <c r="K23" s="82">
        <v>1</v>
      </c>
      <c r="L23" s="69">
        <v>200000</v>
      </c>
      <c r="M23" s="84">
        <f t="shared" si="0"/>
        <v>200</v>
      </c>
    </row>
    <row r="24" spans="1:13" s="64" customFormat="1" ht="45" x14ac:dyDescent="0.25">
      <c r="A24" s="59"/>
      <c r="B24" s="79">
        <v>17</v>
      </c>
      <c r="C24" s="80" t="s">
        <v>455</v>
      </c>
      <c r="D24" s="87" t="s">
        <v>488</v>
      </c>
      <c r="E24" s="80" t="s">
        <v>4</v>
      </c>
      <c r="F24" s="69" t="s">
        <v>300</v>
      </c>
      <c r="G24" s="85" t="s">
        <v>490</v>
      </c>
      <c r="H24" s="82" t="s">
        <v>491</v>
      </c>
      <c r="I24" s="83">
        <v>311934975</v>
      </c>
      <c r="J24" s="80" t="s">
        <v>31</v>
      </c>
      <c r="K24" s="82">
        <v>1</v>
      </c>
      <c r="L24" s="69">
        <v>1415000</v>
      </c>
      <c r="M24" s="84">
        <f t="shared" si="0"/>
        <v>1415</v>
      </c>
    </row>
    <row r="25" spans="1:13" ht="45" x14ac:dyDescent="0.25">
      <c r="A25" s="46"/>
      <c r="B25" s="79">
        <v>18</v>
      </c>
      <c r="C25" s="80" t="s">
        <v>455</v>
      </c>
      <c r="D25" s="74" t="s">
        <v>492</v>
      </c>
      <c r="E25" s="80" t="s">
        <v>4</v>
      </c>
      <c r="F25" s="69" t="s">
        <v>300</v>
      </c>
      <c r="G25" s="85" t="s">
        <v>493</v>
      </c>
      <c r="H25" s="82" t="s">
        <v>55</v>
      </c>
      <c r="I25" s="83">
        <v>200833833</v>
      </c>
      <c r="J25" s="80" t="s">
        <v>31</v>
      </c>
      <c r="K25" s="82">
        <v>1</v>
      </c>
      <c r="L25" s="69">
        <v>3661704</v>
      </c>
      <c r="M25" s="84">
        <f t="shared" si="0"/>
        <v>3661.7040000000002</v>
      </c>
    </row>
    <row r="26" spans="1:13" ht="45" x14ac:dyDescent="0.25">
      <c r="A26" s="46"/>
      <c r="B26" s="79">
        <v>19</v>
      </c>
      <c r="C26" s="80" t="s">
        <v>455</v>
      </c>
      <c r="D26" s="87" t="s">
        <v>488</v>
      </c>
      <c r="E26" s="80" t="s">
        <v>4</v>
      </c>
      <c r="F26" s="69" t="s">
        <v>300</v>
      </c>
      <c r="G26" s="85" t="s">
        <v>494</v>
      </c>
      <c r="H26" s="82" t="s">
        <v>33</v>
      </c>
      <c r="I26" s="83">
        <v>204670852</v>
      </c>
      <c r="J26" s="80" t="s">
        <v>31</v>
      </c>
      <c r="K26" s="82">
        <v>1</v>
      </c>
      <c r="L26" s="69">
        <v>405000</v>
      </c>
      <c r="M26" s="84">
        <f t="shared" si="0"/>
        <v>405</v>
      </c>
    </row>
    <row r="27" spans="1:13" ht="45" x14ac:dyDescent="0.25">
      <c r="A27" s="46"/>
      <c r="B27" s="79">
        <v>20</v>
      </c>
      <c r="C27" s="80" t="s">
        <v>455</v>
      </c>
      <c r="D27" s="76" t="s">
        <v>495</v>
      </c>
      <c r="E27" s="80" t="s">
        <v>4</v>
      </c>
      <c r="F27" s="69" t="s">
        <v>300</v>
      </c>
      <c r="G27" s="85" t="s">
        <v>496</v>
      </c>
      <c r="H27" s="82" t="s">
        <v>497</v>
      </c>
      <c r="I27" s="83">
        <v>306089114</v>
      </c>
      <c r="J27" s="87" t="s">
        <v>22</v>
      </c>
      <c r="K27" s="82">
        <v>300</v>
      </c>
      <c r="L27" s="69">
        <v>1400</v>
      </c>
      <c r="M27" s="84">
        <f t="shared" si="0"/>
        <v>420</v>
      </c>
    </row>
    <row r="28" spans="1:13" ht="45" x14ac:dyDescent="0.25">
      <c r="A28" s="46"/>
      <c r="B28" s="79">
        <v>21</v>
      </c>
      <c r="C28" s="80" t="s">
        <v>455</v>
      </c>
      <c r="D28" s="74" t="s">
        <v>488</v>
      </c>
      <c r="E28" s="80" t="s">
        <v>4</v>
      </c>
      <c r="F28" s="69" t="s">
        <v>300</v>
      </c>
      <c r="G28" s="85" t="s">
        <v>498</v>
      </c>
      <c r="H28" s="82" t="s">
        <v>33</v>
      </c>
      <c r="I28" s="83">
        <v>204670852</v>
      </c>
      <c r="J28" s="80" t="s">
        <v>31</v>
      </c>
      <c r="K28" s="82">
        <v>1</v>
      </c>
      <c r="L28" s="69">
        <v>660000</v>
      </c>
      <c r="M28" s="84">
        <f t="shared" si="0"/>
        <v>660</v>
      </c>
    </row>
    <row r="29" spans="1:13" x14ac:dyDescent="0.25">
      <c r="A29" s="46"/>
      <c r="B29" s="102" t="s">
        <v>19</v>
      </c>
      <c r="C29" s="102"/>
      <c r="D29" s="102"/>
      <c r="E29" s="102"/>
      <c r="F29" s="102"/>
      <c r="G29" s="102"/>
      <c r="H29" s="102"/>
      <c r="I29" s="102"/>
      <c r="J29" s="102"/>
      <c r="K29" s="89"/>
      <c r="L29" s="89"/>
      <c r="M29" s="90">
        <f>SUM(M8:M28)</f>
        <v>53504.504000000001</v>
      </c>
    </row>
    <row r="30" spans="1:13" ht="51" x14ac:dyDescent="0.25">
      <c r="A30" s="46"/>
      <c r="B30" s="79">
        <v>22</v>
      </c>
      <c r="C30" s="80" t="s">
        <v>455</v>
      </c>
      <c r="D30" s="74" t="s">
        <v>383</v>
      </c>
      <c r="E30" s="87" t="s">
        <v>3</v>
      </c>
      <c r="F30" s="69" t="s">
        <v>300</v>
      </c>
      <c r="G30" s="85" t="s">
        <v>499</v>
      </c>
      <c r="H30" s="82" t="s">
        <v>63</v>
      </c>
      <c r="I30" s="91">
        <v>204118319</v>
      </c>
      <c r="J30" s="80" t="s">
        <v>31</v>
      </c>
      <c r="K30" s="82">
        <v>1</v>
      </c>
      <c r="L30" s="69">
        <v>31600000</v>
      </c>
      <c r="M30" s="84">
        <f t="shared" si="0"/>
        <v>31600</v>
      </c>
    </row>
    <row r="31" spans="1:13" ht="45" x14ac:dyDescent="0.25">
      <c r="A31" s="46"/>
      <c r="B31" s="79">
        <v>23</v>
      </c>
      <c r="C31" s="80" t="s">
        <v>455</v>
      </c>
      <c r="D31" s="73" t="s">
        <v>500</v>
      </c>
      <c r="E31" s="87" t="s">
        <v>3</v>
      </c>
      <c r="F31" s="69" t="s">
        <v>300</v>
      </c>
      <c r="G31" s="85" t="s">
        <v>501</v>
      </c>
      <c r="H31" s="82" t="s">
        <v>502</v>
      </c>
      <c r="I31" s="91">
        <v>310940075</v>
      </c>
      <c r="J31" s="80" t="s">
        <v>31</v>
      </c>
      <c r="K31" s="82">
        <v>1</v>
      </c>
      <c r="L31" s="69">
        <v>6000000</v>
      </c>
      <c r="M31" s="84">
        <f t="shared" si="0"/>
        <v>6000</v>
      </c>
    </row>
    <row r="32" spans="1:13" ht="45" x14ac:dyDescent="0.25">
      <c r="A32" s="46"/>
      <c r="B32" s="79">
        <v>24</v>
      </c>
      <c r="C32" s="80" t="s">
        <v>455</v>
      </c>
      <c r="D32" s="74" t="s">
        <v>500</v>
      </c>
      <c r="E32" s="87" t="s">
        <v>3</v>
      </c>
      <c r="F32" s="69" t="s">
        <v>300</v>
      </c>
      <c r="G32" s="85" t="s">
        <v>503</v>
      </c>
      <c r="H32" s="82" t="s">
        <v>502</v>
      </c>
      <c r="I32" s="91">
        <v>310940075</v>
      </c>
      <c r="J32" s="80" t="s">
        <v>31</v>
      </c>
      <c r="K32" s="82">
        <v>1</v>
      </c>
      <c r="L32" s="69">
        <v>15000000</v>
      </c>
      <c r="M32" s="84">
        <f t="shared" si="0"/>
        <v>15000</v>
      </c>
    </row>
    <row r="33" spans="1:13" ht="45" x14ac:dyDescent="0.25">
      <c r="A33" s="46"/>
      <c r="B33" s="79">
        <v>25</v>
      </c>
      <c r="C33" s="80" t="s">
        <v>455</v>
      </c>
      <c r="D33" s="87" t="s">
        <v>424</v>
      </c>
      <c r="E33" s="87" t="s">
        <v>3</v>
      </c>
      <c r="F33" s="69" t="s">
        <v>300</v>
      </c>
      <c r="G33" s="85" t="s">
        <v>504</v>
      </c>
      <c r="H33" s="82" t="s">
        <v>157</v>
      </c>
      <c r="I33" s="91">
        <v>311210373</v>
      </c>
      <c r="J33" s="87" t="s">
        <v>22</v>
      </c>
      <c r="K33" s="82">
        <v>100</v>
      </c>
      <c r="L33" s="69">
        <v>25000</v>
      </c>
      <c r="M33" s="84">
        <f t="shared" si="0"/>
        <v>2500</v>
      </c>
    </row>
    <row r="34" spans="1:13" ht="45" x14ac:dyDescent="0.25">
      <c r="A34" s="46"/>
      <c r="B34" s="79">
        <v>26</v>
      </c>
      <c r="C34" s="80" t="s">
        <v>455</v>
      </c>
      <c r="D34" s="73" t="s">
        <v>505</v>
      </c>
      <c r="E34" s="87" t="s">
        <v>3</v>
      </c>
      <c r="F34" s="69" t="s">
        <v>300</v>
      </c>
      <c r="G34" s="85" t="s">
        <v>506</v>
      </c>
      <c r="H34" s="82" t="s">
        <v>507</v>
      </c>
      <c r="I34" s="91">
        <v>207077051</v>
      </c>
      <c r="J34" s="87" t="s">
        <v>22</v>
      </c>
      <c r="K34" s="82">
        <v>500</v>
      </c>
      <c r="L34" s="69">
        <v>17360</v>
      </c>
      <c r="M34" s="84">
        <f t="shared" si="0"/>
        <v>8680</v>
      </c>
    </row>
    <row r="35" spans="1:13" ht="45" x14ac:dyDescent="0.25">
      <c r="A35" s="46"/>
      <c r="B35" s="79">
        <v>27</v>
      </c>
      <c r="C35" s="80" t="s">
        <v>455</v>
      </c>
      <c r="D35" s="73" t="s">
        <v>508</v>
      </c>
      <c r="E35" s="87" t="s">
        <v>3</v>
      </c>
      <c r="F35" s="69" t="s">
        <v>300</v>
      </c>
      <c r="G35" s="85" t="s">
        <v>509</v>
      </c>
      <c r="H35" s="82" t="s">
        <v>133</v>
      </c>
      <c r="I35" s="91">
        <v>306982910</v>
      </c>
      <c r="J35" s="87" t="s">
        <v>22</v>
      </c>
      <c r="K35" s="82">
        <v>110</v>
      </c>
      <c r="L35" s="69">
        <v>13870</v>
      </c>
      <c r="M35" s="84">
        <f t="shared" si="0"/>
        <v>1525.7</v>
      </c>
    </row>
    <row r="36" spans="1:13" ht="45" x14ac:dyDescent="0.25">
      <c r="A36" s="46"/>
      <c r="B36" s="79">
        <v>28</v>
      </c>
      <c r="C36" s="80" t="s">
        <v>455</v>
      </c>
      <c r="D36" s="73" t="s">
        <v>180</v>
      </c>
      <c r="E36" s="87" t="s">
        <v>3</v>
      </c>
      <c r="F36" s="69" t="s">
        <v>300</v>
      </c>
      <c r="G36" s="85" t="s">
        <v>510</v>
      </c>
      <c r="H36" s="82" t="s">
        <v>511</v>
      </c>
      <c r="I36" s="91">
        <v>309642531</v>
      </c>
      <c r="J36" s="87" t="s">
        <v>22</v>
      </c>
      <c r="K36" s="82">
        <v>300</v>
      </c>
      <c r="L36" s="69">
        <v>24800</v>
      </c>
      <c r="M36" s="84">
        <f t="shared" si="0"/>
        <v>7440</v>
      </c>
    </row>
    <row r="37" spans="1:13" ht="45" x14ac:dyDescent="0.25">
      <c r="A37" s="46"/>
      <c r="B37" s="79">
        <v>29</v>
      </c>
      <c r="C37" s="80" t="s">
        <v>455</v>
      </c>
      <c r="D37" s="73" t="s">
        <v>512</v>
      </c>
      <c r="E37" s="87" t="s">
        <v>3</v>
      </c>
      <c r="F37" s="69" t="s">
        <v>300</v>
      </c>
      <c r="G37" s="85" t="s">
        <v>513</v>
      </c>
      <c r="H37" s="82" t="s">
        <v>514</v>
      </c>
      <c r="I37" s="92">
        <v>305907639</v>
      </c>
      <c r="J37" s="80" t="s">
        <v>31</v>
      </c>
      <c r="K37" s="82">
        <v>1</v>
      </c>
      <c r="L37" s="69">
        <v>15244000</v>
      </c>
      <c r="M37" s="84">
        <f t="shared" si="0"/>
        <v>15244</v>
      </c>
    </row>
    <row r="38" spans="1:13" ht="45" x14ac:dyDescent="0.25">
      <c r="A38" s="46"/>
      <c r="B38" s="79">
        <v>30</v>
      </c>
      <c r="C38" s="80" t="s">
        <v>455</v>
      </c>
      <c r="D38" s="73" t="s">
        <v>512</v>
      </c>
      <c r="E38" s="87" t="s">
        <v>3</v>
      </c>
      <c r="F38" s="69" t="s">
        <v>300</v>
      </c>
      <c r="G38" s="85" t="s">
        <v>515</v>
      </c>
      <c r="H38" s="82" t="s">
        <v>514</v>
      </c>
      <c r="I38" s="91">
        <v>305907639</v>
      </c>
      <c r="J38" s="80" t="s">
        <v>31</v>
      </c>
      <c r="K38" s="82">
        <v>1</v>
      </c>
      <c r="L38" s="69">
        <v>15244000</v>
      </c>
      <c r="M38" s="84">
        <f t="shared" si="0"/>
        <v>15244</v>
      </c>
    </row>
    <row r="39" spans="1:13" ht="45" x14ac:dyDescent="0.25">
      <c r="A39" s="46"/>
      <c r="B39" s="79">
        <v>31</v>
      </c>
      <c r="C39" s="80" t="s">
        <v>455</v>
      </c>
      <c r="D39" s="73" t="s">
        <v>512</v>
      </c>
      <c r="E39" s="87" t="s">
        <v>3</v>
      </c>
      <c r="F39" s="69" t="s">
        <v>300</v>
      </c>
      <c r="G39" s="85" t="s">
        <v>516</v>
      </c>
      <c r="H39" s="82" t="s">
        <v>514</v>
      </c>
      <c r="I39" s="91">
        <v>305907639</v>
      </c>
      <c r="J39" s="80" t="s">
        <v>31</v>
      </c>
      <c r="K39" s="82">
        <v>1</v>
      </c>
      <c r="L39" s="69">
        <v>15244000</v>
      </c>
      <c r="M39" s="84">
        <f t="shared" si="0"/>
        <v>15244</v>
      </c>
    </row>
    <row r="40" spans="1:13" ht="45" x14ac:dyDescent="0.25">
      <c r="A40" s="46"/>
      <c r="B40" s="79">
        <v>32</v>
      </c>
      <c r="C40" s="80" t="s">
        <v>455</v>
      </c>
      <c r="D40" s="73" t="s">
        <v>184</v>
      </c>
      <c r="E40" s="87" t="s">
        <v>3</v>
      </c>
      <c r="F40" s="69" t="s">
        <v>300</v>
      </c>
      <c r="G40" s="85" t="s">
        <v>517</v>
      </c>
      <c r="H40" s="82" t="s">
        <v>172</v>
      </c>
      <c r="I40" s="91">
        <v>309607652</v>
      </c>
      <c r="J40" s="87" t="s">
        <v>22</v>
      </c>
      <c r="K40" s="82">
        <v>18</v>
      </c>
      <c r="L40" s="69">
        <v>44800</v>
      </c>
      <c r="M40" s="84">
        <f t="shared" si="0"/>
        <v>806.4</v>
      </c>
    </row>
    <row r="41" spans="1:13" ht="45" x14ac:dyDescent="0.25">
      <c r="A41" s="46"/>
      <c r="B41" s="79">
        <v>33</v>
      </c>
      <c r="C41" s="80" t="s">
        <v>455</v>
      </c>
      <c r="D41" s="73" t="s">
        <v>432</v>
      </c>
      <c r="E41" s="87" t="s">
        <v>3</v>
      </c>
      <c r="F41" s="69" t="s">
        <v>300</v>
      </c>
      <c r="G41" s="85" t="s">
        <v>518</v>
      </c>
      <c r="H41" s="82" t="s">
        <v>172</v>
      </c>
      <c r="I41" s="93">
        <v>309607652</v>
      </c>
      <c r="J41" s="87" t="s">
        <v>22</v>
      </c>
      <c r="K41" s="82">
        <v>1</v>
      </c>
      <c r="L41" s="69">
        <v>504000</v>
      </c>
      <c r="M41" s="84">
        <f t="shared" si="0"/>
        <v>504</v>
      </c>
    </row>
    <row r="42" spans="1:13" ht="45" x14ac:dyDescent="0.25">
      <c r="A42" s="46"/>
      <c r="B42" s="79">
        <v>34</v>
      </c>
      <c r="C42" s="80" t="s">
        <v>455</v>
      </c>
      <c r="D42" s="74" t="s">
        <v>519</v>
      </c>
      <c r="E42" s="87" t="s">
        <v>3</v>
      </c>
      <c r="F42" s="69" t="s">
        <v>300</v>
      </c>
      <c r="G42" s="85" t="s">
        <v>520</v>
      </c>
      <c r="H42" s="82" t="s">
        <v>90</v>
      </c>
      <c r="I42" s="91">
        <v>200227684</v>
      </c>
      <c r="J42" s="87" t="s">
        <v>22</v>
      </c>
      <c r="K42" s="82">
        <v>6</v>
      </c>
      <c r="L42" s="69">
        <v>692000</v>
      </c>
      <c r="M42" s="84">
        <f t="shared" si="0"/>
        <v>4152</v>
      </c>
    </row>
    <row r="43" spans="1:13" ht="45" x14ac:dyDescent="0.25">
      <c r="A43" s="46"/>
      <c r="B43" s="79">
        <v>35</v>
      </c>
      <c r="C43" s="80" t="s">
        <v>455</v>
      </c>
      <c r="D43" s="74" t="s">
        <v>88</v>
      </c>
      <c r="E43" s="87" t="s">
        <v>3</v>
      </c>
      <c r="F43" s="69" t="s">
        <v>300</v>
      </c>
      <c r="G43" s="85" t="s">
        <v>521</v>
      </c>
      <c r="H43" s="82" t="s">
        <v>90</v>
      </c>
      <c r="I43" s="91">
        <v>200227684</v>
      </c>
      <c r="J43" s="87" t="s">
        <v>22</v>
      </c>
      <c r="K43" s="82">
        <v>6</v>
      </c>
      <c r="L43" s="69">
        <v>3345000</v>
      </c>
      <c r="M43" s="84">
        <f t="shared" si="0"/>
        <v>20070</v>
      </c>
    </row>
    <row r="44" spans="1:13" ht="45" x14ac:dyDescent="0.25">
      <c r="A44" s="46"/>
      <c r="B44" s="79">
        <v>36</v>
      </c>
      <c r="C44" s="80" t="s">
        <v>455</v>
      </c>
      <c r="D44" s="74" t="s">
        <v>88</v>
      </c>
      <c r="E44" s="87" t="s">
        <v>3</v>
      </c>
      <c r="F44" s="69" t="s">
        <v>300</v>
      </c>
      <c r="G44" s="85" t="s">
        <v>522</v>
      </c>
      <c r="H44" s="82" t="s">
        <v>90</v>
      </c>
      <c r="I44" s="91">
        <v>200227684</v>
      </c>
      <c r="J44" s="87" t="s">
        <v>22</v>
      </c>
      <c r="K44" s="82">
        <v>11</v>
      </c>
      <c r="L44" s="69">
        <v>2085000</v>
      </c>
      <c r="M44" s="84">
        <f t="shared" si="0"/>
        <v>22935</v>
      </c>
    </row>
    <row r="45" spans="1:13" x14ac:dyDescent="0.25">
      <c r="A45" s="46"/>
      <c r="B45" s="103" t="s">
        <v>19</v>
      </c>
      <c r="C45" s="104"/>
      <c r="D45" s="104"/>
      <c r="E45" s="104"/>
      <c r="F45" s="104"/>
      <c r="G45" s="104"/>
      <c r="H45" s="104"/>
      <c r="I45" s="104"/>
      <c r="J45" s="105"/>
      <c r="K45" s="89"/>
      <c r="L45" s="89"/>
      <c r="M45" s="90">
        <f>SUM(M30:M44)</f>
        <v>166945.09999999998</v>
      </c>
    </row>
    <row r="46" spans="1:13" ht="15.75" x14ac:dyDescent="0.25">
      <c r="A46" s="46"/>
      <c r="B46" s="95" t="s">
        <v>19</v>
      </c>
      <c r="C46" s="96"/>
      <c r="D46" s="96"/>
      <c r="E46" s="96"/>
      <c r="F46" s="96"/>
      <c r="G46" s="96"/>
      <c r="H46" s="96"/>
      <c r="I46" s="96"/>
      <c r="J46" s="97"/>
      <c r="K46" s="17"/>
      <c r="L46" s="17"/>
      <c r="M46" s="17">
        <f>+M45+M29</f>
        <v>220449.60399999999</v>
      </c>
    </row>
    <row r="47" spans="1:13" x14ac:dyDescent="0.25">
      <c r="K47" s="25"/>
      <c r="L47" s="25"/>
      <c r="M47" s="25"/>
    </row>
    <row r="48" spans="1:13" x14ac:dyDescent="0.25">
      <c r="B48" s="98" t="s">
        <v>20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9:14" x14ac:dyDescent="0.25">
      <c r="K49" s="25">
        <f>SUBTOTAL(9,K47)</f>
        <v>0</v>
      </c>
      <c r="L49" s="25"/>
      <c r="M49" s="25"/>
    </row>
    <row r="50" spans="9:14" x14ac:dyDescent="0.25">
      <c r="K50" s="26"/>
      <c r="L50" s="26"/>
      <c r="M50" s="26"/>
      <c r="N50" s="26"/>
    </row>
    <row r="51" spans="9:14" x14ac:dyDescent="0.25">
      <c r="L51" s="18"/>
    </row>
    <row r="52" spans="9:14" x14ac:dyDescent="0.25">
      <c r="J52" s="18"/>
      <c r="L52" s="18"/>
    </row>
    <row r="53" spans="9:14" x14ac:dyDescent="0.25">
      <c r="J53" s="6" t="s">
        <v>126</v>
      </c>
      <c r="K53" s="26">
        <f>+K55+K57</f>
        <v>21</v>
      </c>
      <c r="L53" s="18"/>
      <c r="M53" s="26">
        <f>+M29</f>
        <v>53504.504000000001</v>
      </c>
      <c r="N53" s="26"/>
    </row>
    <row r="54" spans="9:14" x14ac:dyDescent="0.25">
      <c r="J54" s="18" t="s">
        <v>127</v>
      </c>
      <c r="K54" s="26">
        <f>+K56+K58</f>
        <v>15</v>
      </c>
      <c r="L54" s="18"/>
      <c r="M54" s="26">
        <f>+M45</f>
        <v>166945.09999999998</v>
      </c>
    </row>
    <row r="55" spans="9:14" x14ac:dyDescent="0.25">
      <c r="I55" s="42" t="s">
        <v>128</v>
      </c>
      <c r="J55" s="6" t="s">
        <v>126</v>
      </c>
      <c r="K55" s="26">
        <v>18</v>
      </c>
      <c r="L55" s="18"/>
      <c r="M55" s="26">
        <f>+M53-M57</f>
        <v>40599.504000000001</v>
      </c>
    </row>
    <row r="56" spans="9:14" x14ac:dyDescent="0.25">
      <c r="J56" s="18" t="s">
        <v>127</v>
      </c>
      <c r="K56" s="26">
        <v>6</v>
      </c>
      <c r="L56" s="26"/>
      <c r="M56" s="26">
        <f>+M54-M58</f>
        <v>98331.999999999971</v>
      </c>
    </row>
    <row r="57" spans="9:14" x14ac:dyDescent="0.25">
      <c r="I57" s="42" t="s">
        <v>454</v>
      </c>
      <c r="J57" s="6" t="s">
        <v>126</v>
      </c>
      <c r="K57" s="26">
        <v>3</v>
      </c>
      <c r="M57" s="26">
        <f>+M13+M15+M27</f>
        <v>12905</v>
      </c>
    </row>
    <row r="58" spans="9:14" x14ac:dyDescent="0.25">
      <c r="J58" s="18" t="s">
        <v>127</v>
      </c>
      <c r="K58" s="26">
        <v>9</v>
      </c>
      <c r="L58" s="26"/>
      <c r="M58" s="26">
        <f>+M33+M34+M35+M36+M40+M41+M42+M43+M44</f>
        <v>68613.100000000006</v>
      </c>
    </row>
  </sheetData>
  <mergeCells count="16"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  <mergeCell ref="B46:J46"/>
    <mergeCell ref="B48:M48"/>
    <mergeCell ref="B29:J29"/>
    <mergeCell ref="B45:J45"/>
  </mergeCells>
  <pageMargins left="0.11811023622047245" right="0.31496062992125984" top="0.35433070866141736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5 илова-ТМЗ 1-чорак</vt:lpstr>
      <vt:lpstr>5 илова-ТМЗ 2-чорак</vt:lpstr>
      <vt:lpstr>5 илова-ТМЗ 3-чорак</vt:lpstr>
      <vt:lpstr>5 илова-ТМЗ 4-чорак</vt:lpstr>
      <vt:lpstr>'5 илова-ТМЗ 1-чорак'!Заголовки_для_печати</vt:lpstr>
      <vt:lpstr>'5 илова-ТМЗ 2-чорак'!Заголовки_для_печати</vt:lpstr>
      <vt:lpstr>'5 илова-ТМЗ 3-чорак'!Заголовки_для_печати</vt:lpstr>
      <vt:lpstr>'5 илова-ТМЗ 4-чорак'!Заголовки_для_печати</vt:lpstr>
      <vt:lpstr>'5 илова-ТМЗ 1-чорак'!Область_печати</vt:lpstr>
      <vt:lpstr>'5 илова-ТМЗ 2-чорак'!Область_печати</vt:lpstr>
      <vt:lpstr>'5 илова-ТМЗ 3-чорак'!Область_печати</vt:lpstr>
      <vt:lpstr>'5 илова-ТМЗ 4-чорак'!Область_печати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Suyunov Fozil</dc:creator>
  <cp:lastModifiedBy>Suyunov Fozil</cp:lastModifiedBy>
  <dcterms:created xsi:type="dcterms:W3CDTF">2022-12-30T13:52:16Z</dcterms:created>
  <dcterms:modified xsi:type="dcterms:W3CDTF">2026-01-05T15:16:09Z</dcterms:modified>
</cp:coreProperties>
</file>