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.xalikov\Desktop\"/>
    </mc:Choice>
  </mc:AlternateContent>
  <xr:revisionPtr revIDLastSave="0" documentId="8_{2E6A51D4-6C46-4E9E-99D5-3CC246A25B4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СВОД для сайта" sheetId="1" r:id="rId1"/>
  </sheets>
  <definedNames>
    <definedName name="Print_Titles" localSheetId="0">'СВОД для сайта'!$3:$3</definedName>
    <definedName name="Z_695307FA_A9B4_4F58_B813_729A079F3ACC_.wvu.PrintArea" localSheetId="0" hidden="1">'СВОД для сайта'!$A$1:$H$199</definedName>
    <definedName name="_xlnm.Print_Area" localSheetId="0">'СВОД для сайта'!$A$1:$H$199</definedName>
  </definedNames>
  <calcPr calcId="181029"/>
  <customWorkbookViews>
    <customWorkbookView name="Ибрагимов Нозимжон Ғофурович - Личное представление" guid="{695307FA-A9B4-4F58-B813-729A079F3ACC}" mergeInterval="0" personalView="1" maximized="1" xWindow="1912" yWindow="-8" windowWidth="1936" windowHeight="1048" activeSheetId="1"/>
    <customWorkbookView name="Мамарахимов Ахроржон Халдаро - Личное представление" guid="{48BE52D0-43D0-475A-B540-76EDF03D897D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4" i="1" l="1"/>
  <c r="G174" i="1" l="1"/>
  <c r="F174" i="1"/>
  <c r="E171" i="1"/>
  <c r="H172" i="1"/>
  <c r="E172" i="1" s="1"/>
  <c r="H170" i="1"/>
  <c r="H145" i="1"/>
  <c r="G145" i="1"/>
  <c r="F145" i="1"/>
  <c r="H141" i="1"/>
  <c r="G141" i="1"/>
  <c r="F141" i="1"/>
  <c r="G163" i="1"/>
  <c r="H186" i="1"/>
  <c r="G186" i="1"/>
  <c r="F186" i="1"/>
  <c r="E184" i="1"/>
  <c r="E183" i="1"/>
  <c r="E182" i="1"/>
  <c r="E181" i="1"/>
  <c r="E180" i="1"/>
  <c r="E179" i="1"/>
  <c r="E178" i="1"/>
  <c r="E176" i="1"/>
  <c r="H173" i="1"/>
  <c r="H91" i="1"/>
  <c r="G91" i="1"/>
  <c r="F91" i="1"/>
  <c r="E90" i="1"/>
  <c r="E91" i="1" s="1"/>
  <c r="H193" i="1"/>
  <c r="G193" i="1"/>
  <c r="F193" i="1"/>
  <c r="H10" i="1"/>
  <c r="G10" i="1"/>
  <c r="F10" i="1"/>
  <c r="H8" i="1"/>
  <c r="G8" i="1"/>
  <c r="F8" i="1"/>
  <c r="B7" i="1"/>
  <c r="E192" i="1"/>
  <c r="E193" i="1" s="1"/>
  <c r="E170" i="1"/>
  <c r="H198" i="1"/>
  <c r="E197" i="1"/>
  <c r="E196" i="1"/>
  <c r="E195" i="1"/>
  <c r="H191" i="1"/>
  <c r="G191" i="1"/>
  <c r="F191" i="1"/>
  <c r="E190" i="1"/>
  <c r="E191" i="1" s="1"/>
  <c r="H174" i="1" l="1"/>
  <c r="G198" i="1"/>
  <c r="E173" i="1"/>
  <c r="E174" i="1" s="1"/>
  <c r="E194" i="1"/>
  <c r="E198" i="1" s="1"/>
  <c r="F198" i="1"/>
  <c r="H6" i="1" l="1"/>
  <c r="G6" i="1"/>
  <c r="F6" i="1"/>
  <c r="E5" i="1"/>
  <c r="E6" i="1" s="1"/>
  <c r="E88" i="1"/>
  <c r="E89" i="1" s="1"/>
  <c r="H89" i="1"/>
  <c r="G89" i="1"/>
  <c r="F89" i="1"/>
  <c r="E86" i="1"/>
  <c r="E85" i="1"/>
  <c r="E84" i="1"/>
  <c r="E83" i="1"/>
  <c r="E82" i="1"/>
  <c r="H163" i="1" l="1"/>
  <c r="F163" i="1"/>
  <c r="E162" i="1"/>
  <c r="E161" i="1"/>
  <c r="E185" i="1" l="1"/>
  <c r="G169" i="1"/>
  <c r="F169" i="1"/>
  <c r="E9" i="1"/>
  <c r="E10" i="1" s="1"/>
  <c r="E7" i="1"/>
  <c r="E8" i="1" s="1"/>
  <c r="H169" i="1"/>
  <c r="E168" i="1"/>
  <c r="E167" i="1"/>
  <c r="E166" i="1"/>
  <c r="E165" i="1"/>
  <c r="E164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63" i="1" l="1"/>
  <c r="E169" i="1"/>
  <c r="H189" i="1" l="1"/>
  <c r="G189" i="1"/>
  <c r="F189" i="1"/>
  <c r="E188" i="1"/>
  <c r="E187" i="1"/>
  <c r="E189" i="1" l="1"/>
  <c r="E130" i="1"/>
  <c r="E140" i="1"/>
  <c r="H87" i="1" l="1"/>
  <c r="G87" i="1"/>
  <c r="F87" i="1"/>
  <c r="E144" i="1"/>
  <c r="E143" i="1"/>
  <c r="E142" i="1"/>
  <c r="E177" i="1"/>
  <c r="E175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86" i="1" l="1"/>
  <c r="E145" i="1"/>
  <c r="E141" i="1"/>
  <c r="E87" i="1"/>
  <c r="F199" i="1"/>
  <c r="G199" i="1"/>
  <c r="H199" i="1"/>
  <c r="B9" i="1"/>
  <c r="B11" i="1" s="1"/>
  <c r="E199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92" i="1" l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2" i="1" s="1"/>
  <c r="B143" i="1" s="1"/>
  <c r="B144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4" i="1" s="1"/>
  <c r="B165" i="1" s="1"/>
  <c r="B168" i="1" l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7" i="1" s="1"/>
  <c r="B188" i="1" s="1"/>
  <c r="B190" i="1" s="1"/>
  <c r="B192" i="1" s="1"/>
</calcChain>
</file>

<file path=xl/sharedStrings.xml><?xml version="1.0" encoding="utf-8"?>
<sst xmlns="http://schemas.openxmlformats.org/spreadsheetml/2006/main" count="204" uniqueCount="204">
  <si>
    <t>Byudjet tashkilotlarining nomlanishi</t>
  </si>
  <si>
    <t>Buxoro davlat universiteti</t>
  </si>
  <si>
    <t>Guliston davlat universiteti</t>
  </si>
  <si>
    <t>Jizzax politexnika instituti</t>
  </si>
  <si>
    <t>Qarshi davlat universiteti</t>
  </si>
  <si>
    <t>Toshkent kimyo-texnologiya instituti Shahrisabz filiali</t>
  </si>
  <si>
    <t>Qoraqalpoq davlat universiteti</t>
  </si>
  <si>
    <t>Nukus davlat pedagogika instituti</t>
  </si>
  <si>
    <t>Navoiy davlat pedagogika instituti</t>
  </si>
  <si>
    <t>Namangan davlat universiteti</t>
  </si>
  <si>
    <t>Samarqand davlat universiteti</t>
  </si>
  <si>
    <t>Samarqand davlat chet tillar instituti</t>
  </si>
  <si>
    <t>Samarqand iqtisodiyot va servis instituti</t>
  </si>
  <si>
    <t>Toshkent davlat iqtisodiyot universiteti Samarqand filiali</t>
  </si>
  <si>
    <t>Toshkent davlat texnika universiteti</t>
  </si>
  <si>
    <t>Toshkent davlat iqtisodiyot universiteti</t>
  </si>
  <si>
    <t>Toshkent moliya instituti</t>
  </si>
  <si>
    <t>Termiz davlat universiteti</t>
  </si>
  <si>
    <t>Urganch davlat universiteti</t>
  </si>
  <si>
    <t>Toshkent davlat texnika universiteti Olmaliq filiali</t>
  </si>
  <si>
    <t>Qoraqalpoq davlat universiteti akademik litseyi</t>
  </si>
  <si>
    <t>Nukus davlat pedagogika instituti akademik litseyi</t>
  </si>
  <si>
    <t>Buxoro muxandislik texnologiya instituti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</si>
  <si>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</si>
  <si>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</si>
  <si>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</si>
  <si>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</si>
  <si>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</si>
  <si>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</si>
  <si>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</si>
  <si>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</si>
  <si>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</si>
  <si>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</si>
  <si>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</si>
  <si>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</si>
  <si>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</si>
  <si>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davlat universiteti akademik litseyi</t>
  </si>
  <si>
    <t>Chirchiq davlat pedagogika instituti akademik litseyi</t>
  </si>
  <si>
    <t>Urganch davlat universiteti akademik litseyi</t>
  </si>
  <si>
    <t>Toshkent moliya instituti akademik litseyi</t>
  </si>
  <si>
    <t>Toshkent kimyo-texnologiyalari instituti akademik litseyi</t>
  </si>
  <si>
    <t>Toshkent arxitektura qurilish instituti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</si>
  <si>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</si>
  <si>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</si>
  <si>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</si>
  <si>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</si>
  <si>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</si>
  <si>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</si>
  <si>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</si>
  <si>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</si>
  <si>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</si>
  <si>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</si>
  <si>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</si>
  <si>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</si>
  <si>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</si>
  <si>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</si>
  <si>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</si>
  <si>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Toshkent irrigatsiya va qishloq xoʼjaligini mexanizatsiyalash muhandislari instituti huzuridagi pedagog kadrlarni qayta tayyorlash va ularning malakasini oshirish tarmoq markazi</t>
  </si>
  <si>
    <t>Navoiy Davlat konchilik va texnologiyalar universiteti akademik litseyi</t>
  </si>
  <si>
    <t>Andijon iqtisodiyot va qurilish instituti</t>
  </si>
  <si>
    <t>Andijon davlat pedagogika instituti</t>
  </si>
  <si>
    <t>Andijon davlat chet-tillar instituti</t>
  </si>
  <si>
    <t>Buxoro davlat pedagogika instituti</t>
  </si>
  <si>
    <t>Guliston davlat pedagogika instituti</t>
  </si>
  <si>
    <t>Nukus konchilik instituti</t>
  </si>
  <si>
    <t>Namangan davlat pedagogika instituti</t>
  </si>
  <si>
    <t>Samarqand davlat universitetining Kattaqo‘rg‘on filiali</t>
  </si>
  <si>
    <t>O‘zbekiston-Finlyandiya pedagogika instituti</t>
  </si>
  <si>
    <t>Samarqand davlat universitetining Urgut filiali</t>
  </si>
  <si>
    <t>«Toshkent irrigatsiya va qishloq xo‘jaligini mexanizatsiyalash muhandislari instituti» milliy tadqiqot universiteti</t>
  </si>
  <si>
    <t>Urganch davlat pedagogika instituti</t>
  </si>
  <si>
    <t>Toshkent davlat texnika universiteti Olmaliq filiali huzuridagi akademik litsey</t>
  </si>
  <si>
    <t>Qayta tayyorlash va malaka oshirish markazlari bo‘yicha jami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</si>
  <si>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</si>
  <si>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</si>
  <si>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</si>
  <si>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Afg'on fuqarolarini o‘qitish markazi</t>
  </si>
  <si>
    <t>Andijon davlat universiteti</t>
  </si>
  <si>
    <t>Andijon mashinasozlik instituti</t>
  </si>
  <si>
    <t>Buxoro muxandislik-texnologiya instituti</t>
  </si>
  <si>
    <t>Buxoro tabiiy resurslarni boshqarish instituti</t>
  </si>
  <si>
    <t>Toshkent kimyo texnologiya instituti Yangiyer filiali</t>
  </si>
  <si>
    <t>Jizzax davlat pedagogika universiteti</t>
  </si>
  <si>
    <t>O‘zbekiston milliy universiteti Jizzax filiali</t>
  </si>
  <si>
    <t>Jizzax shahridagi Qozon Federal universiteti filiali</t>
  </si>
  <si>
    <t>Qarshi muxandislik iqtisodiyot instituti</t>
  </si>
  <si>
    <t>Shahrisabz davlat pedagogika instituti</t>
  </si>
  <si>
    <t>Qarshi irrigatsiya va agrotexnologiyalar instituti</t>
  </si>
  <si>
    <t>Navoiy davlat konchilik universiteti</t>
  </si>
  <si>
    <t>Namangan muxandislik-texnologiya instituti</t>
  </si>
  <si>
    <t>Namangan davlat chet-tillar instituti</t>
  </si>
  <si>
    <t>Samarqand davlat arxitektura-qurilish universiteti</t>
  </si>
  <si>
    <t>O‘zbekiston Milliy universiteti</t>
  </si>
  <si>
    <t>Toshkent to‘qimachilik va yengil sanoat instituti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</si>
  <si>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</si>
  <si>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</si>
  <si>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</si>
  <si>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</si>
  <si>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</si>
  <si>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</si>
  <si>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Termiz davlat pedagogika instituti</t>
  </si>
  <si>
    <t>Termiz muhandislik-texnologiya instituti</t>
  </si>
  <si>
    <t>Samarqand davlat universitetining Denov tadbirkorlik va pedagogika instituti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</si>
  <si>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</si>
  <si>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</si>
  <si>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</si>
  <si>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</si>
  <si>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</si>
  <si>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</si>
  <si>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Chirchiq davlat pedagogika universiteti</t>
  </si>
  <si>
    <t>«Milliy texnologik tadqiqotlar universiteti «MISiS»ning Olmaliq shahridagi filiali</t>
  </si>
  <si>
    <t xml:space="preserve">Toshkent shahridagi "MEI" milliy tadqiqot universiteti oliy talim muassasasining filiali </t>
  </si>
  <si>
    <t>Andijon davlat universiteti akademik litseyi</t>
  </si>
  <si>
    <t>Andijon mashinasozlik instituti akademik litseyi</t>
  </si>
  <si>
    <t>Buxoro davlat universiteti Qorako‘l akademik litseyi</t>
  </si>
  <si>
    <t>Toshkent irrigatsiya va qishloq xo‘jaligini mexanizatsiyalash muhandislari instituti Qarshi filiali akademik litseyi</t>
  </si>
  <si>
    <t>Termiz muxandislik texnologiyalar instituti akademik litsey</t>
  </si>
  <si>
    <t>Farg‘ona politexnika instituti akademik litseyi</t>
  </si>
  <si>
    <t>Farg‘ona davlat universiteti akademik litseyi</t>
  </si>
  <si>
    <t>Qo‘qon davlat pedagogika instituti akademik litseyi</t>
  </si>
  <si>
    <t>O‘zbekiston Milliy universiteti S.X. Sirojiddinov nomli akademik litseyi</t>
  </si>
  <si>
    <t>Toshkent davlat o‘zbek tili va adabiyoti universiteti akademik litsey</t>
  </si>
  <si>
    <t>Toshkent to‘qimachilik va yengil sanoat instituti akademik litseyi</t>
  </si>
  <si>
    <t>O‘zbekiston davlat jahon tillari universiteti akademik litseyi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</si>
  <si>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</si>
  <si>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</si>
  <si>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</si>
  <si>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</si>
  <si>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</si>
  <si>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</si>
  <si>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</si>
  <si>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 xml:space="preserve">O‘zbekiston milliy universiteti huzuridagi biofizika va biokimyo instituti  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</si>
  <si>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</si>
  <si>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</si>
  <si>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</si>
  <si>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</si>
  <si>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</si>
  <si>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</si>
  <si>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</si>
  <si>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Oliy taʼlim, fan innovasiyalar vazirligi bo‘yicha hammasi</t>
  </si>
  <si>
    <t>Oliy taʼlim muassasalar xuzuridagi Ixtisoslashtirilgan maktablar jami</t>
  </si>
  <si>
    <t>Oliy atestatsiya komissiyasi</t>
  </si>
  <si>
    <t>Oliy ta’lim tizimi kadrlarini qayta tayyorlash va malakasini oshirish instituti</t>
  </si>
  <si>
    <t>Professional ta’limni rivojlantirish instituti</t>
  </si>
  <si>
    <t>Oliy ta’limni rivojlantirish tadqiqotlari markazi</t>
  </si>
  <si>
    <t>Talaba va o‘quvchilarning ijtimoiy faolligini oshirish markazi</t>
  </si>
  <si>
    <t>Islom taraqqiyot banki ishtirokida Oliy taʼlim muassasalarining moddiy-texnika bazasini mustahkamlash loyihasini amalga oshirish guruhi</t>
  </si>
  <si>
    <t>Oliy va professional ta’lim muassasalari moddiy-texnik bazasini mustahkamlash markazi</t>
  </si>
  <si>
    <t>Oliy taʼlim, fan innovasiyalar vazirligi huzuridagi yordamchi markazlar jami</t>
  </si>
  <si>
    <t>Bilim va malakalarni baholash agentligi</t>
  </si>
  <si>
    <t>Innovatsion rivojlanish agentligi</t>
  </si>
  <si>
    <t xml:space="preserve">Buxoro davlat pedagogika instituti chaqiriqqacha yoshlarni tayrlash o‘qituvchilarining malakasini oshirish </t>
  </si>
  <si>
    <t xml:space="preserve">Farg‘ona davlat universiteti chaqiriqqacha yoshlarni tayrlash o‘qituvchilarining malakasini oshirish </t>
  </si>
  <si>
    <t>Jami xarajatlar</t>
  </si>
  <si>
    <t>I-guruh
Ish haqi va unga tenglashtiruvchi (jumladan, stipendiya to‘lovlari) to‘lovlar miqdori</t>
  </si>
  <si>
    <t>Toshkent shahrida «Sankt-Peterburg davlat universiteti» Federal davlat budjeti oliy ta’lim muassasasi filiali</t>
  </si>
  <si>
    <t>Namangan to‘qimachilik sanoati instituti</t>
  </si>
  <si>
    <t>7094-100-350 - Oliy taʼlim muassasalari bo‘yicha jami</t>
  </si>
  <si>
    <t>Oliy ta'lim, fan va innovasiyalar vazirligi markaziy apparati</t>
  </si>
  <si>
    <t>7098-100-350 - Oliy ta'lim, fan va innovasiyalar vazirligi jami</t>
  </si>
  <si>
    <t>7092-500-350 - OTMlar qoshidagi akademik litseylar bo‘yicha jami</t>
  </si>
  <si>
    <r>
      <t xml:space="preserve">Toshkent davlat texnika universiteti </t>
    </r>
    <r>
      <rPr>
        <i/>
        <sz val="12"/>
        <rFont val="Times New Roman"/>
        <family val="1"/>
        <charset val="204"/>
      </rPr>
      <t>(xalqaro a'zolik badali)</t>
    </r>
  </si>
  <si>
    <t>Termiz davlat pedagogika institutining akademik litseyi</t>
  </si>
  <si>
    <t>Ilm-fanni moliyalashtirish va innovatsiyalarni qo‘llab-quvvatlash jamg‘armasi</t>
  </si>
  <si>
    <t>Bank-moliya akademiyasi</t>
  </si>
  <si>
    <t>Agentlik tomonidan qayta taqsimlanadigan mablag‘lar</t>
  </si>
  <si>
    <t>Akademik litsey (Vestminister va Turin)</t>
  </si>
  <si>
    <t>Obyektlarni loyihalashtirish, qurish (rekonstruksiya qilish) va jihozlash uchun kapital qo‘yilmalar</t>
  </si>
  <si>
    <t>Boshqa moliya organlari tomonidan taqsimlanadigan mablag‘lar jami</t>
  </si>
  <si>
    <t>7012-103-350 - Oliy taʼlim muassasalari (xalqaro a'zolik badali) bo‘yicha jami</t>
  </si>
  <si>
    <t>Oliy ta'lim, fan va innovasiyalar vazirligining markazlari jami</t>
  </si>
  <si>
    <t>Oliy ta'lim, fan va innovasiyalar vazirligining markazlashgan mablag'lari (professional ta'lim) jami</t>
  </si>
  <si>
    <t>T/r</t>
  </si>
  <si>
    <t>№</t>
  </si>
  <si>
    <t>Toshkent irrigatsiya va qishloq xo‘jaligini mexanizatsiyalash muhandislari institutining "Internatsional Xaus Toshkent" akademik litseyi</t>
  </si>
  <si>
    <t>Oliy taʼlim, fan va innovatsiyalar vazirligi huzuridagi Ilg‘or texlogiyalar markazi</t>
  </si>
  <si>
    <t>7096-300-045 Bilim va malakalarni baholash agentligi jami</t>
  </si>
  <si>
    <t>7014-301-254 - Innovatsion rivojlanish agentligi jami</t>
  </si>
  <si>
    <t>IV-guruh
Boshqa xarajatlar</t>
  </si>
  <si>
    <t>Oliy ta'lim, fan va innovasiyalar vazirligining Oliy ta'lim muassasalari markazlashgan mablag'lari jami</t>
  </si>
  <si>
    <t>Oliy ta'lim, fan va innovasiyalar vazirligining Oliy ta'lim muassasalari markazlashgan mablag'lari</t>
  </si>
  <si>
    <t>"FAN VA TARAQQIYOT davlat unitar korxonasi"</t>
  </si>
  <si>
    <t>Namangan muxandislik-qurilish instituti</t>
  </si>
  <si>
    <t>Innovatsiyalarni joriy qilish va texnologiyalar transferi milliy ofisi</t>
  </si>
  <si>
    <t>TIQXMMI huzuridagi Fundamental va amaliy tadqiqotlar institutini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</si>
  <si>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</si>
  <si>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</si>
  <si>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O‘zbekiston milliy universiteti noyob ilmiy ob'ekti</t>
  </si>
  <si>
    <t>Oliy taʼlim, fan va innovasiyalar vazirligining markazlashgan mablag'lari (xitoy)</t>
  </si>
  <si>
    <t>2024-yil uchun O‘zbekiston Respublikasi Oliy ta'lim, fan va innovasiyalar vazirligiga byudjetdan ajratilgan mablag‘larning chegaralangan miqdorining o‘z tasarrufidagi budjet tashkilotlari kesimida taqsimoti to‘g‘risida ma'lumot</t>
  </si>
  <si>
    <t>ming so'mda</t>
  </si>
  <si>
    <t>Katta ilmiy va investitsion loyihalarni ekspertizadan o‘tkazish xarajati</t>
  </si>
  <si>
    <t>Katta ilmiy va investitsion loyihalarni ekspertizadan o‘tkazish xarajati jami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</si>
  <si>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uchun; 2023-yilda yangi tashkil etiladigan oliy ta’lim muassasalari uchun)</t>
    </r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</si>
  <si>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2022-yil 7-martdagi PF-87-son Farmoniga asosan - Davlat oliy ta’lim muassasalarining magistratura bosqichiga to‘lov-kontrakt asosida qabul qilingan va ta’lim olayotgan xotin-qizlarning to‘lov-kontrakt summasini O‘zbekiston Respublikasi Davlat budjeti mablag‘lari hisobidan qoplab berish uchun)</t>
    </r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</si>
  <si>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(Davlat xususiy sheriklik asosida talabalar turar joylari qurish uchun subsidiyalar)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</si>
  <si>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(Davlat xususiy sheriklik asosida qurilgan talabalar turar joylarida istiqomat qilayotgan talabalar uchun tadbirkorlarga to‘lanadigan subsidiyalar)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</si>
  <si>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fondi + Person)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</si>
  <si>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Barkamol avlod)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</si>
  <si>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subsidiya (5 mlrd))</t>
    </r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</si>
  <si>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Diplom va adabiyotlar)</t>
    </r>
  </si>
  <si>
    <t>Ilm-fanni moliyalashtirish va innovatsiyalarni qo‘llab-quvvatlash jamg‘armasi bo‘yicha jami</t>
  </si>
  <si>
    <t>Oliy ta’lim muassasalarining ilmiy-tadqiqot institutlari, markazlari va noyob ilmiy obektlar bo‘yicha jami</t>
  </si>
  <si>
    <t>II-guruh
Yagona ijtimoiy soliq va sug‘urta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</si>
</sst>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_ ;[Red]\-#,##0.0\ "/>
    <numFmt numFmtId="166" formatCode="#,##0.000_ ;[Red]\-#,##0.000\ 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 wrapText="1"/>
    </xf>
    <xf numFmtId="165" fontId="6" fillId="0" borderId="2" xfId="2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6" fillId="4" borderId="2" xfId="2" applyNumberFormat="1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165" fontId="5" fillId="0" borderId="4" xfId="2" applyNumberFormat="1" applyFont="1" applyBorder="1" applyAlignment="1">
      <alignment horizontal="center" vertical="center"/>
    </xf>
    <xf numFmtId="165" fontId="6" fillId="4" borderId="2" xfId="2" applyNumberFormat="1" applyFont="1" applyFill="1" applyBorder="1" applyAlignment="1">
      <alignment horizontal="center" vertical="center" wrapText="1"/>
    </xf>
    <xf numFmtId="165" fontId="6" fillId="4" borderId="4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5" fontId="6" fillId="3" borderId="2" xfId="2" applyNumberFormat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3" fontId="2" fillId="3" borderId="2" xfId="2" applyNumberFormat="1" applyFont="1" applyFill="1" applyBorder="1" applyAlignment="1" applyProtection="1">
      <alignment horizontal="center" vertical="center" wrapText="1"/>
    </xf>
    <xf numFmtId="3" fontId="2" fillId="3" borderId="14" xfId="2" applyNumberFormat="1" applyFont="1" applyFill="1" applyBorder="1" applyAlignment="1" applyProtection="1">
      <alignment horizontal="center" vertical="center" wrapText="1"/>
    </xf>
    <xf numFmtId="165" fontId="2" fillId="3" borderId="2" xfId="2" applyNumberFormat="1" applyFont="1" applyFill="1" applyBorder="1" applyAlignment="1">
      <alignment horizontal="center" vertical="center" wrapText="1"/>
    </xf>
    <xf numFmtId="165" fontId="2" fillId="3" borderId="4" xfId="2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13" xfId="0" applyFont="1" applyFill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2" fillId="4" borderId="13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5" fillId="4" borderId="13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 wrapText="1" shrinkToFit="1"/>
    </xf>
    <xf numFmtId="0" fontId="3" fillId="4" borderId="17" xfId="0" applyFont="1" applyFill="1" applyBorder="1" applyAlignment="1">
      <alignment horizontal="center" vertical="center" wrapText="1" shrinkToFit="1"/>
    </xf>
    <xf numFmtId="165" fontId="6" fillId="4" borderId="11" xfId="2" applyNumberFormat="1" applyFont="1" applyFill="1" applyBorder="1" applyAlignment="1">
      <alignment horizontal="center" vertical="center" wrapText="1"/>
    </xf>
    <xf numFmtId="165" fontId="6" fillId="4" borderId="12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6" fillId="0" borderId="9" xfId="2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6" fontId="6" fillId="0" borderId="0" xfId="0" applyNumberFormat="1" applyFont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1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7" sqref="D17"/>
    </sheetView>
  </sheetViews>
  <sheetFormatPr defaultRowHeight="15.75" x14ac:dyDescent="0.25"/>
  <cols>
    <col min="1" max="1" width="0.5703125" style="1" customWidth="1"/>
    <col min="2" max="3" width="5.7109375" style="51" customWidth="1"/>
    <col min="4" max="4" width="81.7109375" style="1" customWidth="1"/>
    <col min="5" max="5" width="21.7109375" style="14" customWidth="1"/>
    <col min="6" max="6" width="20.140625" style="12" customWidth="1"/>
    <col min="7" max="7" width="18.85546875" style="12" customWidth="1"/>
    <col min="8" max="8" width="20" style="12" customWidth="1"/>
    <col min="9" max="9" width="19.42578125" style="47" customWidth="1"/>
    <col min="10" max="10" width="20.5703125" style="1" customWidth="1"/>
    <col min="11" max="16384" width="9.140625" style="1"/>
  </cols>
  <sheetData>
    <row r="1" spans="1:9" ht="19.5" customHeight="1" x14ac:dyDescent="0.25">
      <c r="B1" s="81" t="s">
        <v>189</v>
      </c>
      <c r="C1" s="81"/>
      <c r="D1" s="81"/>
      <c r="E1" s="81"/>
      <c r="F1" s="81"/>
      <c r="G1" s="81"/>
      <c r="H1" s="81"/>
    </row>
    <row r="2" spans="1:9" ht="19.5" customHeight="1" x14ac:dyDescent="0.25">
      <c r="B2" s="81"/>
      <c r="C2" s="81"/>
      <c r="D2" s="81"/>
      <c r="E2" s="81"/>
      <c r="F2" s="81"/>
      <c r="G2" s="81"/>
      <c r="H2" s="81"/>
    </row>
    <row r="3" spans="1:9" s="11" customFormat="1" ht="16.5" thickBot="1" x14ac:dyDescent="0.3">
      <c r="B3" s="52"/>
      <c r="C3" s="52"/>
      <c r="E3" s="21"/>
      <c r="F3" s="20"/>
      <c r="G3" s="20"/>
      <c r="H3" s="20" t="s">
        <v>190</v>
      </c>
      <c r="I3" s="48"/>
    </row>
    <row r="4" spans="1:9" ht="111" thickBot="1" x14ac:dyDescent="0.3">
      <c r="B4" s="53" t="s">
        <v>173</v>
      </c>
      <c r="C4" s="54" t="s">
        <v>172</v>
      </c>
      <c r="D4" s="8" t="s">
        <v>0</v>
      </c>
      <c r="E4" s="8" t="s">
        <v>153</v>
      </c>
      <c r="F4" s="8" t="s">
        <v>154</v>
      </c>
      <c r="G4" s="8" t="s">
        <v>203</v>
      </c>
      <c r="H4" s="9" t="s">
        <v>178</v>
      </c>
    </row>
    <row r="5" spans="1:9" x14ac:dyDescent="0.25">
      <c r="A5" s="12"/>
      <c r="B5" s="55">
        <v>1</v>
      </c>
      <c r="C5" s="56">
        <v>1</v>
      </c>
      <c r="D5" s="7" t="s">
        <v>158</v>
      </c>
      <c r="E5" s="22">
        <f t="shared" ref="E5" si="0">+F5+G5+H5</f>
        <v>14031000</v>
      </c>
      <c r="F5" s="23">
        <v>9323941</v>
      </c>
      <c r="G5" s="23">
        <v>2312999</v>
      </c>
      <c r="H5" s="24">
        <v>2394060</v>
      </c>
    </row>
    <row r="6" spans="1:9" s="10" customFormat="1" ht="21" customHeight="1" x14ac:dyDescent="0.25">
      <c r="A6" s="14"/>
      <c r="B6" s="57"/>
      <c r="C6" s="58"/>
      <c r="D6" s="78" t="s">
        <v>159</v>
      </c>
      <c r="E6" s="25">
        <f>+E5</f>
        <v>14031000</v>
      </c>
      <c r="F6" s="25">
        <f>+F5</f>
        <v>9323941</v>
      </c>
      <c r="G6" s="25">
        <f t="shared" ref="G6:H6" si="1">+G5</f>
        <v>2312999</v>
      </c>
      <c r="H6" s="26">
        <f t="shared" si="1"/>
        <v>2394060</v>
      </c>
      <c r="I6" s="49"/>
    </row>
    <row r="7" spans="1:9" x14ac:dyDescent="0.25">
      <c r="B7" s="59">
        <f>+B5+1</f>
        <v>2</v>
      </c>
      <c r="C7" s="60">
        <v>1</v>
      </c>
      <c r="D7" s="4" t="s">
        <v>149</v>
      </c>
      <c r="E7" s="27">
        <f>+F7+G7+H7</f>
        <v>22255254</v>
      </c>
      <c r="F7" s="28">
        <v>11566618</v>
      </c>
      <c r="G7" s="28">
        <v>2862738</v>
      </c>
      <c r="H7" s="29">
        <v>7825898</v>
      </c>
    </row>
    <row r="8" spans="1:9" ht="21" customHeight="1" x14ac:dyDescent="0.25">
      <c r="B8" s="61"/>
      <c r="C8" s="62"/>
      <c r="D8" s="18" t="s">
        <v>176</v>
      </c>
      <c r="E8" s="25">
        <f>+E7</f>
        <v>22255254</v>
      </c>
      <c r="F8" s="25">
        <f>+F7</f>
        <v>11566618</v>
      </c>
      <c r="G8" s="25">
        <f t="shared" ref="G8" si="2">+G7</f>
        <v>2862738</v>
      </c>
      <c r="H8" s="26">
        <f t="shared" ref="H8" si="3">+H7</f>
        <v>7825898</v>
      </c>
    </row>
    <row r="9" spans="1:9" x14ac:dyDescent="0.25">
      <c r="B9" s="59">
        <f>+B7+1</f>
        <v>3</v>
      </c>
      <c r="C9" s="60">
        <v>1</v>
      </c>
      <c r="D9" s="4" t="s">
        <v>150</v>
      </c>
      <c r="E9" s="27">
        <f>+F9+G9+H9</f>
        <v>7906249</v>
      </c>
      <c r="F9" s="28">
        <v>3674670</v>
      </c>
      <c r="G9" s="28">
        <v>909481</v>
      </c>
      <c r="H9" s="29">
        <v>3322098</v>
      </c>
    </row>
    <row r="10" spans="1:9" ht="21" customHeight="1" x14ac:dyDescent="0.25">
      <c r="B10" s="61"/>
      <c r="C10" s="62"/>
      <c r="D10" s="18" t="s">
        <v>177</v>
      </c>
      <c r="E10" s="25">
        <f>+E9</f>
        <v>7906249</v>
      </c>
      <c r="F10" s="25">
        <f>+F9</f>
        <v>3674670</v>
      </c>
      <c r="G10" s="25">
        <f t="shared" ref="G10" si="4">+G9</f>
        <v>909481</v>
      </c>
      <c r="H10" s="26">
        <f t="shared" ref="H10" si="5">+H9</f>
        <v>3322098</v>
      </c>
    </row>
    <row r="11" spans="1:9" x14ac:dyDescent="0.25">
      <c r="B11" s="59">
        <f>+B9+1</f>
        <v>4</v>
      </c>
      <c r="C11" s="63">
        <v>1</v>
      </c>
      <c r="D11" s="2" t="s">
        <v>77</v>
      </c>
      <c r="E11" s="30">
        <f>+F11+G11+H11</f>
        <v>57463106</v>
      </c>
      <c r="F11" s="31">
        <v>37981885</v>
      </c>
      <c r="G11" s="31">
        <v>1342237</v>
      </c>
      <c r="H11" s="32">
        <v>18138984</v>
      </c>
    </row>
    <row r="12" spans="1:9" x14ac:dyDescent="0.25">
      <c r="B12" s="64">
        <f>+B11+1</f>
        <v>5</v>
      </c>
      <c r="C12" s="63">
        <v>2</v>
      </c>
      <c r="D12" s="2" t="s">
        <v>78</v>
      </c>
      <c r="E12" s="30">
        <f t="shared" ref="E12:E75" si="6">+F12+G12+H12</f>
        <v>35581871</v>
      </c>
      <c r="F12" s="31">
        <v>23026366</v>
      </c>
      <c r="G12" s="31">
        <v>690184</v>
      </c>
      <c r="H12" s="32">
        <v>11865321</v>
      </c>
    </row>
    <row r="13" spans="1:9" x14ac:dyDescent="0.25">
      <c r="B13" s="64">
        <f t="shared" ref="B13:B76" si="7">+B12+1</f>
        <v>6</v>
      </c>
      <c r="C13" s="63">
        <v>3</v>
      </c>
      <c r="D13" s="2" t="s">
        <v>59</v>
      </c>
      <c r="E13" s="30">
        <f t="shared" si="6"/>
        <v>10146635</v>
      </c>
      <c r="F13" s="31">
        <v>5837179</v>
      </c>
      <c r="G13" s="31">
        <v>1017694</v>
      </c>
      <c r="H13" s="32">
        <v>3291762</v>
      </c>
    </row>
    <row r="14" spans="1:9" x14ac:dyDescent="0.25">
      <c r="B14" s="64">
        <f t="shared" si="7"/>
        <v>7</v>
      </c>
      <c r="C14" s="63">
        <v>4</v>
      </c>
      <c r="D14" s="3" t="s">
        <v>60</v>
      </c>
      <c r="E14" s="30">
        <f t="shared" si="6"/>
        <v>25709159</v>
      </c>
      <c r="F14" s="31">
        <v>18797401</v>
      </c>
      <c r="G14" s="31">
        <v>2174789</v>
      </c>
      <c r="H14" s="32">
        <v>4736969</v>
      </c>
    </row>
    <row r="15" spans="1:9" x14ac:dyDescent="0.25">
      <c r="B15" s="64">
        <f t="shared" si="7"/>
        <v>8</v>
      </c>
      <c r="C15" s="63">
        <v>5</v>
      </c>
      <c r="D15" s="3" t="s">
        <v>61</v>
      </c>
      <c r="E15" s="30">
        <f t="shared" si="6"/>
        <v>29522132</v>
      </c>
      <c r="F15" s="31">
        <v>22290285</v>
      </c>
      <c r="G15" s="31">
        <v>3726015</v>
      </c>
      <c r="H15" s="32">
        <v>3505832</v>
      </c>
    </row>
    <row r="16" spans="1:9" x14ac:dyDescent="0.25">
      <c r="B16" s="64">
        <f t="shared" si="7"/>
        <v>9</v>
      </c>
      <c r="C16" s="63">
        <v>6</v>
      </c>
      <c r="D16" s="2" t="s">
        <v>1</v>
      </c>
      <c r="E16" s="30">
        <f t="shared" si="6"/>
        <v>96582139</v>
      </c>
      <c r="F16" s="31">
        <v>55800212</v>
      </c>
      <c r="G16" s="31">
        <v>2292369</v>
      </c>
      <c r="H16" s="32">
        <v>38489558</v>
      </c>
    </row>
    <row r="17" spans="2:8" x14ac:dyDescent="0.25">
      <c r="B17" s="64">
        <f t="shared" si="7"/>
        <v>10</v>
      </c>
      <c r="C17" s="63">
        <v>7</v>
      </c>
      <c r="D17" s="2" t="s">
        <v>79</v>
      </c>
      <c r="E17" s="30">
        <f t="shared" si="6"/>
        <v>51548165</v>
      </c>
      <c r="F17" s="31">
        <v>42660211</v>
      </c>
      <c r="G17" s="31">
        <v>5104200</v>
      </c>
      <c r="H17" s="32">
        <v>3783754</v>
      </c>
    </row>
    <row r="18" spans="2:8" x14ac:dyDescent="0.25">
      <c r="B18" s="64">
        <f t="shared" si="7"/>
        <v>11</v>
      </c>
      <c r="C18" s="63">
        <v>8</v>
      </c>
      <c r="D18" s="2" t="s">
        <v>80</v>
      </c>
      <c r="E18" s="30">
        <f t="shared" si="6"/>
        <v>34190280</v>
      </c>
      <c r="F18" s="31">
        <v>24598247</v>
      </c>
      <c r="G18" s="31">
        <v>3815533</v>
      </c>
      <c r="H18" s="32">
        <v>5776500</v>
      </c>
    </row>
    <row r="19" spans="2:8" x14ac:dyDescent="0.25">
      <c r="B19" s="64">
        <f t="shared" si="7"/>
        <v>12</v>
      </c>
      <c r="C19" s="63">
        <v>9</v>
      </c>
      <c r="D19" s="2" t="s">
        <v>62</v>
      </c>
      <c r="E19" s="30">
        <f t="shared" si="6"/>
        <v>56026395</v>
      </c>
      <c r="F19" s="31">
        <v>43964575</v>
      </c>
      <c r="G19" s="31">
        <v>6221492</v>
      </c>
      <c r="H19" s="32">
        <v>5840328</v>
      </c>
    </row>
    <row r="20" spans="2:8" x14ac:dyDescent="0.25">
      <c r="B20" s="64">
        <f t="shared" si="7"/>
        <v>13</v>
      </c>
      <c r="C20" s="63">
        <v>10</v>
      </c>
      <c r="D20" s="2" t="s">
        <v>2</v>
      </c>
      <c r="E20" s="30">
        <f t="shared" si="6"/>
        <v>64880550</v>
      </c>
      <c r="F20" s="31">
        <v>36126233</v>
      </c>
      <c r="G20" s="31">
        <v>1001811</v>
      </c>
      <c r="H20" s="32">
        <v>27752506</v>
      </c>
    </row>
    <row r="21" spans="2:8" x14ac:dyDescent="0.25">
      <c r="B21" s="64">
        <f t="shared" si="7"/>
        <v>14</v>
      </c>
      <c r="C21" s="63">
        <v>11</v>
      </c>
      <c r="D21" s="2" t="s">
        <v>81</v>
      </c>
      <c r="E21" s="30">
        <f t="shared" si="6"/>
        <v>12973908</v>
      </c>
      <c r="F21" s="31">
        <v>8219977</v>
      </c>
      <c r="G21" s="31">
        <v>1494769</v>
      </c>
      <c r="H21" s="32">
        <v>3259162</v>
      </c>
    </row>
    <row r="22" spans="2:8" x14ac:dyDescent="0.25">
      <c r="B22" s="64">
        <f t="shared" si="7"/>
        <v>15</v>
      </c>
      <c r="C22" s="63">
        <v>12</v>
      </c>
      <c r="D22" s="2" t="s">
        <v>63</v>
      </c>
      <c r="E22" s="30">
        <f t="shared" si="6"/>
        <v>16808346</v>
      </c>
      <c r="F22" s="31">
        <v>11400975</v>
      </c>
      <c r="G22" s="31">
        <v>1586946</v>
      </c>
      <c r="H22" s="32">
        <v>3820425</v>
      </c>
    </row>
    <row r="23" spans="2:8" x14ac:dyDescent="0.25">
      <c r="B23" s="64">
        <f t="shared" si="7"/>
        <v>16</v>
      </c>
      <c r="C23" s="63">
        <v>13</v>
      </c>
      <c r="D23" s="2" t="s">
        <v>3</v>
      </c>
      <c r="E23" s="30">
        <f t="shared" si="6"/>
        <v>54474379</v>
      </c>
      <c r="F23" s="31">
        <v>40078623</v>
      </c>
      <c r="G23" s="31">
        <v>6350114</v>
      </c>
      <c r="H23" s="32">
        <v>8045642</v>
      </c>
    </row>
    <row r="24" spans="2:8" x14ac:dyDescent="0.25">
      <c r="B24" s="64">
        <f t="shared" si="7"/>
        <v>17</v>
      </c>
      <c r="C24" s="63">
        <v>14</v>
      </c>
      <c r="D24" s="2" t="s">
        <v>82</v>
      </c>
      <c r="E24" s="30">
        <f t="shared" si="6"/>
        <v>60624050</v>
      </c>
      <c r="F24" s="31">
        <v>47476634</v>
      </c>
      <c r="G24" s="31">
        <v>6436202</v>
      </c>
      <c r="H24" s="32">
        <v>6711214</v>
      </c>
    </row>
    <row r="25" spans="2:8" x14ac:dyDescent="0.25">
      <c r="B25" s="64">
        <f t="shared" si="7"/>
        <v>18</v>
      </c>
      <c r="C25" s="63">
        <v>15</v>
      </c>
      <c r="D25" s="2" t="s">
        <v>83</v>
      </c>
      <c r="E25" s="30">
        <f t="shared" si="6"/>
        <v>20715294</v>
      </c>
      <c r="F25" s="31">
        <v>15193327</v>
      </c>
      <c r="G25" s="31">
        <v>2254478</v>
      </c>
      <c r="H25" s="32">
        <v>3267489</v>
      </c>
    </row>
    <row r="26" spans="2:8" x14ac:dyDescent="0.25">
      <c r="B26" s="64">
        <f t="shared" si="7"/>
        <v>19</v>
      </c>
      <c r="C26" s="63">
        <v>16</v>
      </c>
      <c r="D26" s="2" t="s">
        <v>84</v>
      </c>
      <c r="E26" s="30">
        <f t="shared" si="6"/>
        <v>5693246</v>
      </c>
      <c r="F26" s="31">
        <v>4531465</v>
      </c>
      <c r="G26" s="31">
        <v>773996</v>
      </c>
      <c r="H26" s="32">
        <v>387785</v>
      </c>
    </row>
    <row r="27" spans="2:8" x14ac:dyDescent="0.25">
      <c r="B27" s="64">
        <f t="shared" si="7"/>
        <v>20</v>
      </c>
      <c r="C27" s="63">
        <v>17</v>
      </c>
      <c r="D27" s="2" t="s">
        <v>4</v>
      </c>
      <c r="E27" s="30">
        <f t="shared" si="6"/>
        <v>70086634</v>
      </c>
      <c r="F27" s="31">
        <v>41715576</v>
      </c>
      <c r="G27" s="31">
        <v>1683477</v>
      </c>
      <c r="H27" s="32">
        <v>26687581</v>
      </c>
    </row>
    <row r="28" spans="2:8" x14ac:dyDescent="0.25">
      <c r="B28" s="64">
        <f t="shared" si="7"/>
        <v>21</v>
      </c>
      <c r="C28" s="63">
        <v>18</v>
      </c>
      <c r="D28" s="2" t="s">
        <v>85</v>
      </c>
      <c r="E28" s="30">
        <f t="shared" si="6"/>
        <v>56556743</v>
      </c>
      <c r="F28" s="31">
        <v>44739393</v>
      </c>
      <c r="G28" s="31">
        <v>6607983</v>
      </c>
      <c r="H28" s="32">
        <v>5209367</v>
      </c>
    </row>
    <row r="29" spans="2:8" x14ac:dyDescent="0.25">
      <c r="B29" s="64">
        <f t="shared" si="7"/>
        <v>22</v>
      </c>
      <c r="C29" s="63">
        <v>19</v>
      </c>
      <c r="D29" s="2" t="s">
        <v>5</v>
      </c>
      <c r="E29" s="30">
        <f t="shared" si="6"/>
        <v>9730213</v>
      </c>
      <c r="F29" s="31">
        <v>6716716</v>
      </c>
      <c r="G29" s="31">
        <v>848917</v>
      </c>
      <c r="H29" s="32">
        <v>2164580</v>
      </c>
    </row>
    <row r="30" spans="2:8" x14ac:dyDescent="0.25">
      <c r="B30" s="64">
        <f t="shared" si="7"/>
        <v>23</v>
      </c>
      <c r="C30" s="63">
        <v>20</v>
      </c>
      <c r="D30" s="2" t="s">
        <v>86</v>
      </c>
      <c r="E30" s="30">
        <f t="shared" si="6"/>
        <v>24214107</v>
      </c>
      <c r="F30" s="31">
        <v>16780885</v>
      </c>
      <c r="G30" s="31">
        <v>2288720</v>
      </c>
      <c r="H30" s="32">
        <v>5144502</v>
      </c>
    </row>
    <row r="31" spans="2:8" x14ac:dyDescent="0.25">
      <c r="B31" s="64">
        <f t="shared" si="7"/>
        <v>24</v>
      </c>
      <c r="C31" s="63">
        <v>21</v>
      </c>
      <c r="D31" s="2" t="s">
        <v>87</v>
      </c>
      <c r="E31" s="30">
        <f t="shared" si="6"/>
        <v>21849363</v>
      </c>
      <c r="F31" s="31">
        <v>11734887</v>
      </c>
      <c r="G31" s="31">
        <v>1601634</v>
      </c>
      <c r="H31" s="32">
        <v>8512842</v>
      </c>
    </row>
    <row r="32" spans="2:8" x14ac:dyDescent="0.25">
      <c r="B32" s="64">
        <f t="shared" si="7"/>
        <v>25</v>
      </c>
      <c r="C32" s="63">
        <v>22</v>
      </c>
      <c r="D32" s="2" t="s">
        <v>6</v>
      </c>
      <c r="E32" s="30">
        <f t="shared" si="6"/>
        <v>164839164</v>
      </c>
      <c r="F32" s="31">
        <v>75159420</v>
      </c>
      <c r="G32" s="31">
        <v>2087443</v>
      </c>
      <c r="H32" s="32">
        <v>87592301</v>
      </c>
    </row>
    <row r="33" spans="2:8" x14ac:dyDescent="0.25">
      <c r="B33" s="64">
        <f t="shared" si="7"/>
        <v>26</v>
      </c>
      <c r="C33" s="63">
        <v>23</v>
      </c>
      <c r="D33" s="2" t="s">
        <v>7</v>
      </c>
      <c r="E33" s="30">
        <f t="shared" si="6"/>
        <v>67279749</v>
      </c>
      <c r="F33" s="31">
        <v>54947826</v>
      </c>
      <c r="G33" s="31">
        <v>6095780</v>
      </c>
      <c r="H33" s="32">
        <v>6236143</v>
      </c>
    </row>
    <row r="34" spans="2:8" x14ac:dyDescent="0.25">
      <c r="B34" s="64">
        <f t="shared" si="7"/>
        <v>27</v>
      </c>
      <c r="C34" s="63">
        <v>24</v>
      </c>
      <c r="D34" s="2" t="s">
        <v>64</v>
      </c>
      <c r="E34" s="30">
        <f t="shared" si="6"/>
        <v>16661753</v>
      </c>
      <c r="F34" s="31">
        <v>7891815</v>
      </c>
      <c r="G34" s="31">
        <v>1544173</v>
      </c>
      <c r="H34" s="32">
        <v>7225765</v>
      </c>
    </row>
    <row r="35" spans="2:8" x14ac:dyDescent="0.25">
      <c r="B35" s="64">
        <f t="shared" si="7"/>
        <v>28</v>
      </c>
      <c r="C35" s="63">
        <v>25</v>
      </c>
      <c r="D35" s="2" t="s">
        <v>8</v>
      </c>
      <c r="E35" s="30">
        <f t="shared" si="6"/>
        <v>69257613</v>
      </c>
      <c r="F35" s="31">
        <v>57437809</v>
      </c>
      <c r="G35" s="31">
        <v>6767550</v>
      </c>
      <c r="H35" s="32">
        <v>5052254</v>
      </c>
    </row>
    <row r="36" spans="2:8" x14ac:dyDescent="0.25">
      <c r="B36" s="64">
        <f t="shared" si="7"/>
        <v>29</v>
      </c>
      <c r="C36" s="63">
        <v>26</v>
      </c>
      <c r="D36" s="2" t="s">
        <v>88</v>
      </c>
      <c r="E36" s="30">
        <f t="shared" si="6"/>
        <v>47855626</v>
      </c>
      <c r="F36" s="31">
        <v>32713746</v>
      </c>
      <c r="G36" s="31">
        <v>4810090</v>
      </c>
      <c r="H36" s="32">
        <v>10331790</v>
      </c>
    </row>
    <row r="37" spans="2:8" x14ac:dyDescent="0.25">
      <c r="B37" s="64">
        <f t="shared" si="7"/>
        <v>30</v>
      </c>
      <c r="C37" s="63">
        <v>27</v>
      </c>
      <c r="D37" s="2" t="s">
        <v>9</v>
      </c>
      <c r="E37" s="30">
        <f t="shared" si="6"/>
        <v>93302440</v>
      </c>
      <c r="F37" s="31">
        <v>58758960</v>
      </c>
      <c r="G37" s="31">
        <v>2189275</v>
      </c>
      <c r="H37" s="32">
        <v>32354205</v>
      </c>
    </row>
    <row r="38" spans="2:8" x14ac:dyDescent="0.25">
      <c r="B38" s="64">
        <f t="shared" si="7"/>
        <v>31</v>
      </c>
      <c r="C38" s="63">
        <v>28</v>
      </c>
      <c r="D38" s="2" t="s">
        <v>182</v>
      </c>
      <c r="E38" s="30">
        <f t="shared" si="6"/>
        <v>47070050</v>
      </c>
      <c r="F38" s="31">
        <v>37299828</v>
      </c>
      <c r="G38" s="31">
        <v>4466097</v>
      </c>
      <c r="H38" s="32">
        <v>5304125</v>
      </c>
    </row>
    <row r="39" spans="2:8" x14ac:dyDescent="0.25">
      <c r="B39" s="64">
        <f t="shared" si="7"/>
        <v>32</v>
      </c>
      <c r="C39" s="63">
        <v>29</v>
      </c>
      <c r="D39" s="2" t="s">
        <v>89</v>
      </c>
      <c r="E39" s="30">
        <f t="shared" si="6"/>
        <v>46059942</v>
      </c>
      <c r="F39" s="31">
        <v>39217915</v>
      </c>
      <c r="G39" s="31">
        <v>4058792</v>
      </c>
      <c r="H39" s="32">
        <v>2783235</v>
      </c>
    </row>
    <row r="40" spans="2:8" x14ac:dyDescent="0.25">
      <c r="B40" s="64">
        <f t="shared" si="7"/>
        <v>33</v>
      </c>
      <c r="C40" s="63">
        <v>30</v>
      </c>
      <c r="D40" s="2" t="s">
        <v>90</v>
      </c>
      <c r="E40" s="30">
        <f t="shared" si="6"/>
        <v>23119550</v>
      </c>
      <c r="F40" s="31">
        <v>17466552</v>
      </c>
      <c r="G40" s="31">
        <v>3080273</v>
      </c>
      <c r="H40" s="32">
        <v>2572725</v>
      </c>
    </row>
    <row r="41" spans="2:8" x14ac:dyDescent="0.25">
      <c r="B41" s="64">
        <f t="shared" si="7"/>
        <v>34</v>
      </c>
      <c r="C41" s="63">
        <v>31</v>
      </c>
      <c r="D41" s="2" t="s">
        <v>65</v>
      </c>
      <c r="E41" s="30">
        <f t="shared" si="6"/>
        <v>15436040</v>
      </c>
      <c r="F41" s="31">
        <v>11396323</v>
      </c>
      <c r="G41" s="31">
        <v>1565002</v>
      </c>
      <c r="H41" s="32">
        <v>2474715</v>
      </c>
    </row>
    <row r="42" spans="2:8" x14ac:dyDescent="0.25">
      <c r="B42" s="64">
        <f t="shared" si="7"/>
        <v>35</v>
      </c>
      <c r="C42" s="63">
        <v>32</v>
      </c>
      <c r="D42" s="2" t="s">
        <v>10</v>
      </c>
      <c r="E42" s="30">
        <f t="shared" si="6"/>
        <v>95181374</v>
      </c>
      <c r="F42" s="31">
        <v>57385633</v>
      </c>
      <c r="G42" s="31">
        <v>2026632</v>
      </c>
      <c r="H42" s="32">
        <v>35769109</v>
      </c>
    </row>
    <row r="43" spans="2:8" x14ac:dyDescent="0.25">
      <c r="B43" s="64">
        <f t="shared" si="7"/>
        <v>36</v>
      </c>
      <c r="C43" s="63">
        <v>33</v>
      </c>
      <c r="D43" s="2" t="s">
        <v>11</v>
      </c>
      <c r="E43" s="30">
        <f t="shared" si="6"/>
        <v>66090875</v>
      </c>
      <c r="F43" s="31">
        <v>34377796</v>
      </c>
      <c r="G43" s="31">
        <v>1776170</v>
      </c>
      <c r="H43" s="32">
        <v>29936909</v>
      </c>
    </row>
    <row r="44" spans="2:8" x14ac:dyDescent="0.25">
      <c r="B44" s="64">
        <f t="shared" si="7"/>
        <v>37</v>
      </c>
      <c r="C44" s="63">
        <v>34</v>
      </c>
      <c r="D44" s="2" t="s">
        <v>91</v>
      </c>
      <c r="E44" s="30">
        <f t="shared" si="6"/>
        <v>57441193</v>
      </c>
      <c r="F44" s="31">
        <v>20424340</v>
      </c>
      <c r="G44" s="31">
        <v>455395</v>
      </c>
      <c r="H44" s="32">
        <v>36561458</v>
      </c>
    </row>
    <row r="45" spans="2:8" x14ac:dyDescent="0.25">
      <c r="B45" s="64">
        <f t="shared" si="7"/>
        <v>38</v>
      </c>
      <c r="C45" s="63">
        <v>35</v>
      </c>
      <c r="D45" s="2" t="s">
        <v>12</v>
      </c>
      <c r="E45" s="30">
        <f t="shared" si="6"/>
        <v>17158854</v>
      </c>
      <c r="F45" s="31">
        <v>10815234</v>
      </c>
      <c r="G45" s="31">
        <v>491892</v>
      </c>
      <c r="H45" s="32">
        <v>5851728</v>
      </c>
    </row>
    <row r="46" spans="2:8" x14ac:dyDescent="0.25">
      <c r="B46" s="64">
        <f t="shared" si="7"/>
        <v>39</v>
      </c>
      <c r="C46" s="63">
        <v>36</v>
      </c>
      <c r="D46" s="2" t="s">
        <v>13</v>
      </c>
      <c r="E46" s="30">
        <f t="shared" si="6"/>
        <v>8136572</v>
      </c>
      <c r="F46" s="31">
        <v>5663813</v>
      </c>
      <c r="G46" s="31">
        <v>806245</v>
      </c>
      <c r="H46" s="32">
        <v>1666514</v>
      </c>
    </row>
    <row r="47" spans="2:8" x14ac:dyDescent="0.25">
      <c r="B47" s="64">
        <f t="shared" si="7"/>
        <v>40</v>
      </c>
      <c r="C47" s="63">
        <v>37</v>
      </c>
      <c r="D47" s="2" t="s">
        <v>66</v>
      </c>
      <c r="E47" s="30">
        <f t="shared" si="6"/>
        <v>15730721</v>
      </c>
      <c r="F47" s="31">
        <v>9943611</v>
      </c>
      <c r="G47" s="31">
        <v>1596108</v>
      </c>
      <c r="H47" s="32">
        <v>4191002</v>
      </c>
    </row>
    <row r="48" spans="2:8" x14ac:dyDescent="0.25">
      <c r="B48" s="64">
        <f t="shared" si="7"/>
        <v>41</v>
      </c>
      <c r="C48" s="63">
        <v>38</v>
      </c>
      <c r="D48" s="2" t="s">
        <v>67</v>
      </c>
      <c r="E48" s="30">
        <f t="shared" si="6"/>
        <v>35490732</v>
      </c>
      <c r="F48" s="31">
        <v>25581706</v>
      </c>
      <c r="G48" s="31">
        <v>4133332</v>
      </c>
      <c r="H48" s="32">
        <v>5775694</v>
      </c>
    </row>
    <row r="49" spans="2:8" x14ac:dyDescent="0.25">
      <c r="B49" s="64">
        <f t="shared" si="7"/>
        <v>42</v>
      </c>
      <c r="C49" s="63">
        <v>39</v>
      </c>
      <c r="D49" s="2" t="s">
        <v>68</v>
      </c>
      <c r="E49" s="30">
        <f t="shared" si="6"/>
        <v>7593534</v>
      </c>
      <c r="F49" s="31">
        <v>4895472</v>
      </c>
      <c r="G49" s="31">
        <v>828230</v>
      </c>
      <c r="H49" s="32">
        <v>1869832</v>
      </c>
    </row>
    <row r="50" spans="2:8" x14ac:dyDescent="0.25">
      <c r="B50" s="64">
        <f t="shared" si="7"/>
        <v>43</v>
      </c>
      <c r="C50" s="63">
        <v>40</v>
      </c>
      <c r="D50" s="2" t="s">
        <v>92</v>
      </c>
      <c r="E50" s="30">
        <f t="shared" si="6"/>
        <v>232470081</v>
      </c>
      <c r="F50" s="31">
        <v>142644259</v>
      </c>
      <c r="G50" s="31">
        <v>8584994</v>
      </c>
      <c r="H50" s="32">
        <v>81240828</v>
      </c>
    </row>
    <row r="51" spans="2:8" x14ac:dyDescent="0.25">
      <c r="B51" s="64">
        <f t="shared" si="7"/>
        <v>44</v>
      </c>
      <c r="C51" s="63">
        <v>41</v>
      </c>
      <c r="D51" s="2" t="s">
        <v>14</v>
      </c>
      <c r="E51" s="30">
        <f t="shared" si="6"/>
        <v>103365401</v>
      </c>
      <c r="F51" s="31">
        <v>58171223</v>
      </c>
      <c r="G51" s="31">
        <v>2397317</v>
      </c>
      <c r="H51" s="32">
        <v>42796861</v>
      </c>
    </row>
    <row r="52" spans="2:8" x14ac:dyDescent="0.25">
      <c r="B52" s="64">
        <f t="shared" si="7"/>
        <v>45</v>
      </c>
      <c r="C52" s="63">
        <v>42</v>
      </c>
      <c r="D52" s="2" t="s">
        <v>93</v>
      </c>
      <c r="E52" s="30">
        <f t="shared" si="6"/>
        <v>55776086</v>
      </c>
      <c r="F52" s="31">
        <v>31977056</v>
      </c>
      <c r="G52" s="31">
        <v>4524591</v>
      </c>
      <c r="H52" s="32">
        <v>19274439</v>
      </c>
    </row>
    <row r="53" spans="2:8" x14ac:dyDescent="0.25">
      <c r="B53" s="64">
        <f t="shared" si="7"/>
        <v>46</v>
      </c>
      <c r="C53" s="63">
        <v>43</v>
      </c>
      <c r="D53" s="2" t="s">
        <v>15</v>
      </c>
      <c r="E53" s="30">
        <f t="shared" si="6"/>
        <v>95627350</v>
      </c>
      <c r="F53" s="31">
        <v>58291306</v>
      </c>
      <c r="G53" s="31">
        <v>3500708</v>
      </c>
      <c r="H53" s="32">
        <v>33835336</v>
      </c>
    </row>
    <row r="54" spans="2:8" x14ac:dyDescent="0.25">
      <c r="B54" s="64">
        <f t="shared" si="7"/>
        <v>47</v>
      </c>
      <c r="C54" s="63">
        <v>44</v>
      </c>
      <c r="D54" s="2" t="s">
        <v>94</v>
      </c>
      <c r="E54" s="30">
        <f t="shared" si="6"/>
        <v>164450407</v>
      </c>
      <c r="F54" s="31">
        <v>77968926</v>
      </c>
      <c r="G54" s="31">
        <v>3800365</v>
      </c>
      <c r="H54" s="32">
        <v>82681116</v>
      </c>
    </row>
    <row r="55" spans="2:8" x14ac:dyDescent="0.25">
      <c r="B55" s="64">
        <f t="shared" si="7"/>
        <v>48</v>
      </c>
      <c r="C55" s="63">
        <v>45</v>
      </c>
      <c r="D55" s="2" t="s">
        <v>95</v>
      </c>
      <c r="E55" s="30">
        <f t="shared" si="6"/>
        <v>52617374</v>
      </c>
      <c r="F55" s="31">
        <v>18052303</v>
      </c>
      <c r="G55" s="31">
        <v>613884</v>
      </c>
      <c r="H55" s="32">
        <v>33951187</v>
      </c>
    </row>
    <row r="56" spans="2:8" x14ac:dyDescent="0.25">
      <c r="B56" s="64">
        <f t="shared" si="7"/>
        <v>49</v>
      </c>
      <c r="C56" s="63">
        <v>46</v>
      </c>
      <c r="D56" s="2" t="s">
        <v>96</v>
      </c>
      <c r="E56" s="30">
        <f t="shared" si="6"/>
        <v>45826048</v>
      </c>
      <c r="F56" s="31">
        <v>25146159</v>
      </c>
      <c r="G56" s="31">
        <v>1024148</v>
      </c>
      <c r="H56" s="32">
        <v>19655741</v>
      </c>
    </row>
    <row r="57" spans="2:8" x14ac:dyDescent="0.25">
      <c r="B57" s="64">
        <f t="shared" si="7"/>
        <v>50</v>
      </c>
      <c r="C57" s="63">
        <v>47</v>
      </c>
      <c r="D57" s="2" t="s">
        <v>97</v>
      </c>
      <c r="E57" s="30">
        <f t="shared" si="6"/>
        <v>38448105</v>
      </c>
      <c r="F57" s="31">
        <v>24805446</v>
      </c>
      <c r="G57" s="31">
        <v>1483133</v>
      </c>
      <c r="H57" s="32">
        <v>12159526</v>
      </c>
    </row>
    <row r="58" spans="2:8" x14ac:dyDescent="0.25">
      <c r="B58" s="64">
        <f t="shared" si="7"/>
        <v>51</v>
      </c>
      <c r="C58" s="63">
        <v>48</v>
      </c>
      <c r="D58" s="2" t="s">
        <v>16</v>
      </c>
      <c r="E58" s="30">
        <f t="shared" si="6"/>
        <v>8911644</v>
      </c>
      <c r="F58" s="31">
        <v>5535929</v>
      </c>
      <c r="G58" s="31">
        <v>340574</v>
      </c>
      <c r="H58" s="32">
        <v>3035141</v>
      </c>
    </row>
    <row r="59" spans="2:8" x14ac:dyDescent="0.25">
      <c r="B59" s="64">
        <f t="shared" si="7"/>
        <v>52</v>
      </c>
      <c r="C59" s="63">
        <v>49</v>
      </c>
      <c r="D59" s="2" t="s">
        <v>98</v>
      </c>
      <c r="E59" s="30">
        <f t="shared" si="6"/>
        <v>54588652</v>
      </c>
      <c r="F59" s="31">
        <v>44164179</v>
      </c>
      <c r="G59" s="31">
        <v>4128074</v>
      </c>
      <c r="H59" s="32">
        <v>6296399</v>
      </c>
    </row>
    <row r="60" spans="2:8" x14ac:dyDescent="0.25">
      <c r="B60" s="64">
        <f t="shared" si="7"/>
        <v>53</v>
      </c>
      <c r="C60" s="63">
        <v>50</v>
      </c>
      <c r="D60" s="2" t="s">
        <v>99</v>
      </c>
      <c r="E60" s="30">
        <f t="shared" si="6"/>
        <v>21934437</v>
      </c>
      <c r="F60" s="31">
        <v>15899336</v>
      </c>
      <c r="G60" s="31">
        <v>2530062</v>
      </c>
      <c r="H60" s="32">
        <v>3505039</v>
      </c>
    </row>
    <row r="61" spans="2:8" ht="31.5" x14ac:dyDescent="0.25">
      <c r="B61" s="64">
        <f t="shared" si="7"/>
        <v>54</v>
      </c>
      <c r="C61" s="63">
        <v>51</v>
      </c>
      <c r="D61" s="2" t="s">
        <v>69</v>
      </c>
      <c r="E61" s="30">
        <f t="shared" si="6"/>
        <v>73164067</v>
      </c>
      <c r="F61" s="31">
        <v>40694679</v>
      </c>
      <c r="G61" s="31">
        <v>1414656</v>
      </c>
      <c r="H61" s="32">
        <v>31054732</v>
      </c>
    </row>
    <row r="62" spans="2:8" x14ac:dyDescent="0.25">
      <c r="B62" s="64">
        <f t="shared" si="7"/>
        <v>55</v>
      </c>
      <c r="C62" s="63">
        <v>52</v>
      </c>
      <c r="D62" s="2" t="s">
        <v>17</v>
      </c>
      <c r="E62" s="30">
        <f t="shared" si="6"/>
        <v>74532891</v>
      </c>
      <c r="F62" s="31">
        <v>40225276</v>
      </c>
      <c r="G62" s="31">
        <v>1499015</v>
      </c>
      <c r="H62" s="32">
        <v>32808600</v>
      </c>
    </row>
    <row r="63" spans="2:8" x14ac:dyDescent="0.25">
      <c r="B63" s="64">
        <f t="shared" si="7"/>
        <v>56</v>
      </c>
      <c r="C63" s="63">
        <v>53</v>
      </c>
      <c r="D63" s="2" t="s">
        <v>100</v>
      </c>
      <c r="E63" s="30">
        <f t="shared" si="6"/>
        <v>39913422</v>
      </c>
      <c r="F63" s="31">
        <v>27020891</v>
      </c>
      <c r="G63" s="31">
        <v>3585252</v>
      </c>
      <c r="H63" s="32">
        <v>9307279</v>
      </c>
    </row>
    <row r="64" spans="2:8" x14ac:dyDescent="0.25">
      <c r="B64" s="64">
        <f t="shared" si="7"/>
        <v>57</v>
      </c>
      <c r="C64" s="63">
        <v>54</v>
      </c>
      <c r="D64" s="2" t="s">
        <v>101</v>
      </c>
      <c r="E64" s="30">
        <f t="shared" si="6"/>
        <v>33375141</v>
      </c>
      <c r="F64" s="31">
        <v>16045059</v>
      </c>
      <c r="G64" s="31">
        <v>2016023</v>
      </c>
      <c r="H64" s="32">
        <v>15314059</v>
      </c>
    </row>
    <row r="65" spans="2:8" x14ac:dyDescent="0.25">
      <c r="B65" s="64">
        <f t="shared" si="7"/>
        <v>58</v>
      </c>
      <c r="C65" s="63">
        <v>55</v>
      </c>
      <c r="D65" s="2" t="s">
        <v>102</v>
      </c>
      <c r="E65" s="30">
        <f t="shared" si="6"/>
        <v>38623648</v>
      </c>
      <c r="F65" s="31">
        <v>29571004</v>
      </c>
      <c r="G65" s="31">
        <v>4355314</v>
      </c>
      <c r="H65" s="32">
        <v>4697330</v>
      </c>
    </row>
    <row r="66" spans="2:8" x14ac:dyDescent="0.25">
      <c r="B66" s="64">
        <f t="shared" si="7"/>
        <v>59</v>
      </c>
      <c r="C66" s="63">
        <v>56</v>
      </c>
      <c r="D66" s="2" t="s">
        <v>18</v>
      </c>
      <c r="E66" s="30">
        <f t="shared" si="6"/>
        <v>95667637</v>
      </c>
      <c r="F66" s="31">
        <v>50500479</v>
      </c>
      <c r="G66" s="31">
        <v>1635230</v>
      </c>
      <c r="H66" s="32">
        <v>43531928</v>
      </c>
    </row>
    <row r="67" spans="2:8" x14ac:dyDescent="0.25">
      <c r="B67" s="64">
        <f t="shared" si="7"/>
        <v>60</v>
      </c>
      <c r="C67" s="63">
        <v>57</v>
      </c>
      <c r="D67" s="2" t="s">
        <v>70</v>
      </c>
      <c r="E67" s="30">
        <f t="shared" si="6"/>
        <v>15951784</v>
      </c>
      <c r="F67" s="31">
        <v>11163861</v>
      </c>
      <c r="G67" s="31">
        <v>1568057</v>
      </c>
      <c r="H67" s="32">
        <v>3219866</v>
      </c>
    </row>
    <row r="68" spans="2:8" x14ac:dyDescent="0.25">
      <c r="B68" s="64">
        <f t="shared" si="7"/>
        <v>61</v>
      </c>
      <c r="C68" s="63">
        <v>58</v>
      </c>
      <c r="D68" s="2" t="s">
        <v>103</v>
      </c>
      <c r="E68" s="30">
        <f t="shared" si="6"/>
        <v>105813987</v>
      </c>
      <c r="F68" s="31">
        <v>63341830</v>
      </c>
      <c r="G68" s="31">
        <v>2572913</v>
      </c>
      <c r="H68" s="32">
        <v>39899244</v>
      </c>
    </row>
    <row r="69" spans="2:8" x14ac:dyDescent="0.25">
      <c r="B69" s="64">
        <f t="shared" si="7"/>
        <v>62</v>
      </c>
      <c r="C69" s="63">
        <v>59</v>
      </c>
      <c r="D69" s="2" t="s">
        <v>104</v>
      </c>
      <c r="E69" s="30">
        <f t="shared" si="6"/>
        <v>74361893</v>
      </c>
      <c r="F69" s="31">
        <v>53095324</v>
      </c>
      <c r="G69" s="31">
        <v>6595822</v>
      </c>
      <c r="H69" s="32">
        <v>14670747</v>
      </c>
    </row>
    <row r="70" spans="2:8" x14ac:dyDescent="0.25">
      <c r="B70" s="64">
        <f t="shared" si="7"/>
        <v>63</v>
      </c>
      <c r="C70" s="63">
        <v>60</v>
      </c>
      <c r="D70" s="2" t="s">
        <v>105</v>
      </c>
      <c r="E70" s="30">
        <f t="shared" si="6"/>
        <v>66189936</v>
      </c>
      <c r="F70" s="31">
        <v>54728160</v>
      </c>
      <c r="G70" s="31">
        <v>6961584</v>
      </c>
      <c r="H70" s="32">
        <v>4500192</v>
      </c>
    </row>
    <row r="71" spans="2:8" x14ac:dyDescent="0.25">
      <c r="B71" s="64">
        <f t="shared" si="7"/>
        <v>64</v>
      </c>
      <c r="C71" s="63">
        <v>61</v>
      </c>
      <c r="D71" s="2" t="s">
        <v>106</v>
      </c>
      <c r="E71" s="30">
        <f t="shared" si="6"/>
        <v>13736165</v>
      </c>
      <c r="F71" s="31">
        <v>8494987</v>
      </c>
      <c r="G71" s="31">
        <v>1608248</v>
      </c>
      <c r="H71" s="32">
        <v>3632930</v>
      </c>
    </row>
    <row r="72" spans="2:8" x14ac:dyDescent="0.25">
      <c r="B72" s="64">
        <f t="shared" si="7"/>
        <v>65</v>
      </c>
      <c r="C72" s="63">
        <v>62</v>
      </c>
      <c r="D72" s="2" t="s">
        <v>107</v>
      </c>
      <c r="E72" s="30">
        <f t="shared" si="6"/>
        <v>9411096</v>
      </c>
      <c r="F72" s="31">
        <v>7550751</v>
      </c>
      <c r="G72" s="31">
        <v>1426795</v>
      </c>
      <c r="H72" s="32">
        <v>433550</v>
      </c>
    </row>
    <row r="73" spans="2:8" x14ac:dyDescent="0.25">
      <c r="B73" s="64">
        <f t="shared" si="7"/>
        <v>66</v>
      </c>
      <c r="C73" s="63">
        <v>63</v>
      </c>
      <c r="D73" s="2" t="s">
        <v>108</v>
      </c>
      <c r="E73" s="30">
        <f t="shared" si="6"/>
        <v>11497221</v>
      </c>
      <c r="F73" s="31">
        <v>9386015</v>
      </c>
      <c r="G73" s="31">
        <v>1837706</v>
      </c>
      <c r="H73" s="32">
        <v>273500</v>
      </c>
    </row>
    <row r="74" spans="2:8" x14ac:dyDescent="0.25">
      <c r="B74" s="64">
        <f t="shared" si="7"/>
        <v>67</v>
      </c>
      <c r="C74" s="63">
        <v>64</v>
      </c>
      <c r="D74" s="2" t="s">
        <v>109</v>
      </c>
      <c r="E74" s="30">
        <f t="shared" si="6"/>
        <v>57310073</v>
      </c>
      <c r="F74" s="31">
        <v>43254128</v>
      </c>
      <c r="G74" s="31">
        <v>5688280</v>
      </c>
      <c r="H74" s="32">
        <v>8367665</v>
      </c>
    </row>
    <row r="75" spans="2:8" x14ac:dyDescent="0.25">
      <c r="B75" s="64">
        <f t="shared" si="7"/>
        <v>68</v>
      </c>
      <c r="C75" s="63">
        <v>65</v>
      </c>
      <c r="D75" s="2" t="s">
        <v>19</v>
      </c>
      <c r="E75" s="30">
        <f t="shared" si="6"/>
        <v>14726683</v>
      </c>
      <c r="F75" s="31">
        <v>8204001</v>
      </c>
      <c r="G75" s="31">
        <v>1290432</v>
      </c>
      <c r="H75" s="32">
        <v>5232250</v>
      </c>
    </row>
    <row r="76" spans="2:8" x14ac:dyDescent="0.25">
      <c r="B76" s="64">
        <f t="shared" si="7"/>
        <v>69</v>
      </c>
      <c r="C76" s="63">
        <v>66</v>
      </c>
      <c r="D76" s="2" t="s">
        <v>110</v>
      </c>
      <c r="E76" s="30">
        <f t="shared" ref="E76:E88" si="8">+F76+G76+H76</f>
        <v>7178825</v>
      </c>
      <c r="F76" s="31">
        <v>5933718</v>
      </c>
      <c r="G76" s="31">
        <v>1046707</v>
      </c>
      <c r="H76" s="32">
        <v>198400</v>
      </c>
    </row>
    <row r="77" spans="2:8" x14ac:dyDescent="0.25">
      <c r="B77" s="64">
        <f t="shared" ref="B77:B82" si="9">+B76+1</f>
        <v>70</v>
      </c>
      <c r="C77" s="63">
        <v>67</v>
      </c>
      <c r="D77" s="2" t="s">
        <v>111</v>
      </c>
      <c r="E77" s="30">
        <f t="shared" si="8"/>
        <v>5862946</v>
      </c>
      <c r="F77" s="31">
        <v>4931379</v>
      </c>
      <c r="G77" s="31">
        <v>875767</v>
      </c>
      <c r="H77" s="32">
        <v>55800</v>
      </c>
    </row>
    <row r="78" spans="2:8" x14ac:dyDescent="0.25">
      <c r="B78" s="64">
        <f t="shared" si="9"/>
        <v>71</v>
      </c>
      <c r="C78" s="63">
        <v>68</v>
      </c>
      <c r="D78" s="2" t="s">
        <v>73</v>
      </c>
      <c r="E78" s="30">
        <f t="shared" si="8"/>
        <v>4500707</v>
      </c>
      <c r="F78" s="31">
        <v>3563165</v>
      </c>
      <c r="G78" s="31">
        <v>681042</v>
      </c>
      <c r="H78" s="32">
        <v>256500</v>
      </c>
    </row>
    <row r="79" spans="2:8" x14ac:dyDescent="0.25">
      <c r="B79" s="64">
        <f t="shared" si="9"/>
        <v>72</v>
      </c>
      <c r="C79" s="63">
        <v>69</v>
      </c>
      <c r="D79" s="4" t="s">
        <v>74</v>
      </c>
      <c r="E79" s="30">
        <f t="shared" si="8"/>
        <v>6636796</v>
      </c>
      <c r="F79" s="31">
        <v>5330071</v>
      </c>
      <c r="G79" s="31">
        <v>980796</v>
      </c>
      <c r="H79" s="32">
        <v>325929</v>
      </c>
    </row>
    <row r="80" spans="2:8" ht="31.5" x14ac:dyDescent="0.25">
      <c r="B80" s="64">
        <f t="shared" si="9"/>
        <v>73</v>
      </c>
      <c r="C80" s="63">
        <v>70</v>
      </c>
      <c r="D80" s="2" t="s">
        <v>75</v>
      </c>
      <c r="E80" s="30">
        <f t="shared" si="8"/>
        <v>7375410</v>
      </c>
      <c r="F80" s="31">
        <v>5859430</v>
      </c>
      <c r="G80" s="31">
        <v>987380</v>
      </c>
      <c r="H80" s="32">
        <v>528600</v>
      </c>
    </row>
    <row r="81" spans="1:8" x14ac:dyDescent="0.25">
      <c r="B81" s="64">
        <f t="shared" si="9"/>
        <v>74</v>
      </c>
      <c r="C81" s="63">
        <v>71</v>
      </c>
      <c r="D81" s="2" t="s">
        <v>156</v>
      </c>
      <c r="E81" s="30">
        <f t="shared" si="8"/>
        <v>26365789</v>
      </c>
      <c r="F81" s="31">
        <v>16275660</v>
      </c>
      <c r="G81" s="31">
        <v>2322421</v>
      </c>
      <c r="H81" s="32">
        <v>7767708</v>
      </c>
    </row>
    <row r="82" spans="1:8" ht="31.5" x14ac:dyDescent="0.25">
      <c r="B82" s="64">
        <f t="shared" si="9"/>
        <v>75</v>
      </c>
      <c r="C82" s="63">
        <v>72</v>
      </c>
      <c r="D82" s="2" t="s">
        <v>155</v>
      </c>
      <c r="E82" s="30">
        <f t="shared" si="8"/>
        <v>96769</v>
      </c>
      <c r="F82" s="31">
        <v>77570</v>
      </c>
      <c r="G82" s="31">
        <v>19199</v>
      </c>
      <c r="H82" s="32">
        <v>0</v>
      </c>
    </row>
    <row r="83" spans="1:8" ht="126" x14ac:dyDescent="0.25">
      <c r="B83" s="64"/>
      <c r="C83" s="63">
        <v>73</v>
      </c>
      <c r="D83" s="2" t="s">
        <v>193</v>
      </c>
      <c r="E83" s="30">
        <f t="shared" si="8"/>
        <v>168367084</v>
      </c>
      <c r="F83" s="31">
        <v>0</v>
      </c>
      <c r="G83" s="31">
        <v>0</v>
      </c>
      <c r="H83" s="32">
        <v>168367084</v>
      </c>
    </row>
    <row r="84" spans="1:8" ht="94.5" x14ac:dyDescent="0.25">
      <c r="B84" s="64"/>
      <c r="C84" s="63">
        <v>74</v>
      </c>
      <c r="D84" s="2" t="s">
        <v>194</v>
      </c>
      <c r="E84" s="30">
        <f t="shared" si="8"/>
        <v>200000000</v>
      </c>
      <c r="F84" s="31">
        <v>0</v>
      </c>
      <c r="G84" s="31">
        <v>0</v>
      </c>
      <c r="H84" s="32">
        <v>200000000</v>
      </c>
    </row>
    <row r="85" spans="1:8" ht="31.5" x14ac:dyDescent="0.25">
      <c r="B85" s="64"/>
      <c r="C85" s="63">
        <v>75</v>
      </c>
      <c r="D85" s="2" t="s">
        <v>195</v>
      </c>
      <c r="E85" s="30">
        <f t="shared" si="8"/>
        <v>250000000</v>
      </c>
      <c r="F85" s="31">
        <v>0</v>
      </c>
      <c r="G85" s="31">
        <v>0</v>
      </c>
      <c r="H85" s="32">
        <v>250000000</v>
      </c>
    </row>
    <row r="86" spans="1:8" ht="47.25" x14ac:dyDescent="0.25">
      <c r="B86" s="64"/>
      <c r="C86" s="63">
        <v>76</v>
      </c>
      <c r="D86" s="2" t="s">
        <v>196</v>
      </c>
      <c r="E86" s="30">
        <f t="shared" si="8"/>
        <v>100000000</v>
      </c>
      <c r="F86" s="31">
        <v>0</v>
      </c>
      <c r="G86" s="31">
        <v>0</v>
      </c>
      <c r="H86" s="32">
        <v>100000000</v>
      </c>
    </row>
    <row r="87" spans="1:8" ht="21" customHeight="1" x14ac:dyDescent="0.25">
      <c r="A87" s="12"/>
      <c r="B87" s="57"/>
      <c r="C87" s="58"/>
      <c r="D87" s="15" t="s">
        <v>157</v>
      </c>
      <c r="E87" s="33">
        <f>SUM(E11:E86)</f>
        <v>4083758052</v>
      </c>
      <c r="F87" s="33">
        <f t="shared" ref="F87:H87" si="10">SUM(F11:F86)</f>
        <v>2128952411</v>
      </c>
      <c r="G87" s="33">
        <f t="shared" si="10"/>
        <v>191988528</v>
      </c>
      <c r="H87" s="34">
        <f t="shared" si="10"/>
        <v>1762817113</v>
      </c>
    </row>
    <row r="88" spans="1:8" x14ac:dyDescent="0.25">
      <c r="A88" s="12"/>
      <c r="B88" s="64"/>
      <c r="C88" s="63">
        <v>1</v>
      </c>
      <c r="D88" s="2" t="s">
        <v>161</v>
      </c>
      <c r="E88" s="30">
        <f t="shared" si="8"/>
        <v>632460</v>
      </c>
      <c r="F88" s="35">
        <v>0</v>
      </c>
      <c r="G88" s="35">
        <v>0</v>
      </c>
      <c r="H88" s="36">
        <v>632460</v>
      </c>
    </row>
    <row r="89" spans="1:8" ht="21" customHeight="1" x14ac:dyDescent="0.25">
      <c r="A89" s="12"/>
      <c r="B89" s="57"/>
      <c r="C89" s="58"/>
      <c r="D89" s="15" t="s">
        <v>169</v>
      </c>
      <c r="E89" s="33">
        <f>+E88</f>
        <v>632460</v>
      </c>
      <c r="F89" s="33">
        <f>+F88</f>
        <v>0</v>
      </c>
      <c r="G89" s="33">
        <f>+G88</f>
        <v>0</v>
      </c>
      <c r="H89" s="34">
        <f>+H88</f>
        <v>632460</v>
      </c>
    </row>
    <row r="90" spans="1:8" ht="31.5" x14ac:dyDescent="0.25">
      <c r="A90" s="12"/>
      <c r="B90" s="64"/>
      <c r="C90" s="63">
        <v>1</v>
      </c>
      <c r="D90" s="2" t="s">
        <v>180</v>
      </c>
      <c r="E90" s="30">
        <f t="shared" ref="E90" si="11">+F90+G90+H90</f>
        <v>14076964</v>
      </c>
      <c r="F90" s="35">
        <v>0</v>
      </c>
      <c r="G90" s="35">
        <v>0</v>
      </c>
      <c r="H90" s="36">
        <v>14076964</v>
      </c>
    </row>
    <row r="91" spans="1:8" ht="32.25" customHeight="1" x14ac:dyDescent="0.25">
      <c r="B91" s="65"/>
      <c r="C91" s="66"/>
      <c r="D91" s="18" t="s">
        <v>179</v>
      </c>
      <c r="E91" s="33">
        <f>+E90</f>
        <v>14076964</v>
      </c>
      <c r="F91" s="33">
        <f>+F90</f>
        <v>0</v>
      </c>
      <c r="G91" s="33">
        <f>+G90</f>
        <v>0</v>
      </c>
      <c r="H91" s="34">
        <f>+H90</f>
        <v>14076964</v>
      </c>
    </row>
    <row r="92" spans="1:8" x14ac:dyDescent="0.25">
      <c r="B92" s="64">
        <f>+B82+1</f>
        <v>76</v>
      </c>
      <c r="C92" s="63">
        <v>1</v>
      </c>
      <c r="D92" s="5" t="s">
        <v>20</v>
      </c>
      <c r="E92" s="30">
        <f t="shared" ref="E92:E140" si="12">+F92+G92+H92</f>
        <v>9214835</v>
      </c>
      <c r="F92" s="31">
        <v>5055770</v>
      </c>
      <c r="G92" s="31">
        <v>1250616</v>
      </c>
      <c r="H92" s="32">
        <v>2908449</v>
      </c>
    </row>
    <row r="93" spans="1:8" x14ac:dyDescent="0.25">
      <c r="B93" s="64">
        <f>+B92+1</f>
        <v>77</v>
      </c>
      <c r="C93" s="63">
        <v>2</v>
      </c>
      <c r="D93" s="5" t="s">
        <v>21</v>
      </c>
      <c r="E93" s="30">
        <f t="shared" si="12"/>
        <v>11386074</v>
      </c>
      <c r="F93" s="31">
        <v>5935133</v>
      </c>
      <c r="G93" s="31">
        <v>1468202</v>
      </c>
      <c r="H93" s="32">
        <v>3982739</v>
      </c>
    </row>
    <row r="94" spans="1:8" x14ac:dyDescent="0.25">
      <c r="B94" s="64">
        <f t="shared" ref="B94:B140" si="13">+B93+1</f>
        <v>78</v>
      </c>
      <c r="C94" s="63">
        <v>3</v>
      </c>
      <c r="D94" s="5" t="s">
        <v>112</v>
      </c>
      <c r="E94" s="30">
        <f t="shared" si="12"/>
        <v>8985636</v>
      </c>
      <c r="F94" s="31">
        <v>4967311</v>
      </c>
      <c r="G94" s="31">
        <v>1228670</v>
      </c>
      <c r="H94" s="32">
        <v>2789655</v>
      </c>
    </row>
    <row r="95" spans="1:8" x14ac:dyDescent="0.25">
      <c r="B95" s="64">
        <f t="shared" si="13"/>
        <v>79</v>
      </c>
      <c r="C95" s="63">
        <v>4</v>
      </c>
      <c r="D95" s="5" t="s">
        <v>113</v>
      </c>
      <c r="E95" s="30">
        <f t="shared" si="12"/>
        <v>7120713</v>
      </c>
      <c r="F95" s="31">
        <v>3949958</v>
      </c>
      <c r="G95" s="31">
        <v>976078</v>
      </c>
      <c r="H95" s="32">
        <v>2194677</v>
      </c>
    </row>
    <row r="96" spans="1:8" x14ac:dyDescent="0.25">
      <c r="B96" s="64">
        <f t="shared" si="13"/>
        <v>80</v>
      </c>
      <c r="C96" s="63">
        <v>5</v>
      </c>
      <c r="D96" s="5" t="s">
        <v>22</v>
      </c>
      <c r="E96" s="30">
        <f t="shared" si="12"/>
        <v>10410307</v>
      </c>
      <c r="F96" s="31">
        <v>5693699</v>
      </c>
      <c r="G96" s="31">
        <v>1407620</v>
      </c>
      <c r="H96" s="32">
        <v>3308988</v>
      </c>
    </row>
    <row r="97" spans="2:8" x14ac:dyDescent="0.25">
      <c r="B97" s="64">
        <f t="shared" si="13"/>
        <v>81</v>
      </c>
      <c r="C97" s="63">
        <v>6</v>
      </c>
      <c r="D97" s="5" t="s">
        <v>114</v>
      </c>
      <c r="E97" s="30">
        <f t="shared" si="12"/>
        <v>6864203</v>
      </c>
      <c r="F97" s="31">
        <v>4265332</v>
      </c>
      <c r="G97" s="31">
        <v>1054396</v>
      </c>
      <c r="H97" s="32">
        <v>1544475</v>
      </c>
    </row>
    <row r="98" spans="2:8" x14ac:dyDescent="0.25">
      <c r="B98" s="64">
        <f t="shared" si="13"/>
        <v>82</v>
      </c>
      <c r="C98" s="63">
        <v>7</v>
      </c>
      <c r="D98" s="5" t="s">
        <v>23</v>
      </c>
      <c r="E98" s="30">
        <f t="shared" si="12"/>
        <v>7980999</v>
      </c>
      <c r="F98" s="31">
        <v>4702407</v>
      </c>
      <c r="G98" s="31">
        <v>1162669</v>
      </c>
      <c r="H98" s="32">
        <v>2115923</v>
      </c>
    </row>
    <row r="99" spans="2:8" x14ac:dyDescent="0.25">
      <c r="B99" s="64">
        <f t="shared" si="13"/>
        <v>83</v>
      </c>
      <c r="C99" s="63">
        <v>8</v>
      </c>
      <c r="D99" s="5" t="s">
        <v>24</v>
      </c>
      <c r="E99" s="30">
        <f t="shared" si="12"/>
        <v>11567417</v>
      </c>
      <c r="F99" s="31">
        <v>7043938</v>
      </c>
      <c r="G99" s="31">
        <v>1743578</v>
      </c>
      <c r="H99" s="32">
        <v>2779901</v>
      </c>
    </row>
    <row r="100" spans="2:8" x14ac:dyDescent="0.25">
      <c r="B100" s="64">
        <f t="shared" si="13"/>
        <v>84</v>
      </c>
      <c r="C100" s="63">
        <v>9</v>
      </c>
      <c r="D100" s="5" t="s">
        <v>25</v>
      </c>
      <c r="E100" s="30">
        <f t="shared" si="12"/>
        <v>11656381</v>
      </c>
      <c r="F100" s="31">
        <v>5635263</v>
      </c>
      <c r="G100" s="31">
        <v>1394177</v>
      </c>
      <c r="H100" s="32">
        <v>4626941</v>
      </c>
    </row>
    <row r="101" spans="2:8" x14ac:dyDescent="0.25">
      <c r="B101" s="64">
        <f t="shared" si="13"/>
        <v>85</v>
      </c>
      <c r="C101" s="63">
        <v>10</v>
      </c>
      <c r="D101" s="5" t="s">
        <v>26</v>
      </c>
      <c r="E101" s="30">
        <f t="shared" si="12"/>
        <v>8804171</v>
      </c>
      <c r="F101" s="31">
        <v>4009953</v>
      </c>
      <c r="G101" s="31">
        <v>991390</v>
      </c>
      <c r="H101" s="32">
        <v>3802828</v>
      </c>
    </row>
    <row r="102" spans="2:8" x14ac:dyDescent="0.25">
      <c r="B102" s="64">
        <f t="shared" si="13"/>
        <v>86</v>
      </c>
      <c r="C102" s="63">
        <v>11</v>
      </c>
      <c r="D102" s="5" t="s">
        <v>27</v>
      </c>
      <c r="E102" s="30">
        <f t="shared" si="12"/>
        <v>7760399</v>
      </c>
      <c r="F102" s="31">
        <v>4357152</v>
      </c>
      <c r="G102" s="31">
        <v>1077509</v>
      </c>
      <c r="H102" s="32">
        <v>2325738</v>
      </c>
    </row>
    <row r="103" spans="2:8" x14ac:dyDescent="0.25">
      <c r="B103" s="64">
        <f t="shared" si="13"/>
        <v>87</v>
      </c>
      <c r="C103" s="63">
        <v>12</v>
      </c>
      <c r="D103" s="5" t="s">
        <v>28</v>
      </c>
      <c r="E103" s="30">
        <f t="shared" si="12"/>
        <v>16590259</v>
      </c>
      <c r="F103" s="31">
        <v>8721345</v>
      </c>
      <c r="G103" s="31">
        <v>2159262</v>
      </c>
      <c r="H103" s="32">
        <v>5709652</v>
      </c>
    </row>
    <row r="104" spans="2:8" x14ac:dyDescent="0.25">
      <c r="B104" s="64">
        <f t="shared" si="13"/>
        <v>88</v>
      </c>
      <c r="C104" s="63">
        <v>13</v>
      </c>
      <c r="D104" s="5" t="s">
        <v>29</v>
      </c>
      <c r="E104" s="30">
        <f t="shared" si="12"/>
        <v>8565384</v>
      </c>
      <c r="F104" s="31">
        <v>4807715</v>
      </c>
      <c r="G104" s="31">
        <v>1188930</v>
      </c>
      <c r="H104" s="32">
        <v>2568739</v>
      </c>
    </row>
    <row r="105" spans="2:8" x14ac:dyDescent="0.25">
      <c r="B105" s="64">
        <f t="shared" si="13"/>
        <v>89</v>
      </c>
      <c r="C105" s="63">
        <v>14</v>
      </c>
      <c r="D105" s="5" t="s">
        <v>30</v>
      </c>
      <c r="E105" s="30">
        <f t="shared" si="12"/>
        <v>6979185</v>
      </c>
      <c r="F105" s="31">
        <v>4281383</v>
      </c>
      <c r="G105" s="31">
        <v>1058170</v>
      </c>
      <c r="H105" s="32">
        <v>1639632</v>
      </c>
    </row>
    <row r="106" spans="2:8" x14ac:dyDescent="0.25">
      <c r="B106" s="64">
        <f t="shared" si="13"/>
        <v>90</v>
      </c>
      <c r="C106" s="63">
        <v>15</v>
      </c>
      <c r="D106" s="5" t="s">
        <v>31</v>
      </c>
      <c r="E106" s="30">
        <f t="shared" si="12"/>
        <v>10055681</v>
      </c>
      <c r="F106" s="31">
        <v>5216606</v>
      </c>
      <c r="G106" s="31">
        <v>1290517</v>
      </c>
      <c r="H106" s="32">
        <v>3548558</v>
      </c>
    </row>
    <row r="107" spans="2:8" x14ac:dyDescent="0.25">
      <c r="B107" s="64">
        <f t="shared" si="13"/>
        <v>91</v>
      </c>
      <c r="C107" s="63">
        <v>16</v>
      </c>
      <c r="D107" s="5" t="s">
        <v>32</v>
      </c>
      <c r="E107" s="30">
        <f t="shared" si="12"/>
        <v>6555290</v>
      </c>
      <c r="F107" s="31">
        <v>3907265</v>
      </c>
      <c r="G107" s="31">
        <v>965906</v>
      </c>
      <c r="H107" s="32">
        <v>1682119</v>
      </c>
    </row>
    <row r="108" spans="2:8" x14ac:dyDescent="0.25">
      <c r="B108" s="64">
        <f t="shared" si="13"/>
        <v>92</v>
      </c>
      <c r="C108" s="63">
        <v>17</v>
      </c>
      <c r="D108" s="5" t="s">
        <v>33</v>
      </c>
      <c r="E108" s="30">
        <f t="shared" si="12"/>
        <v>5297683</v>
      </c>
      <c r="F108" s="31">
        <v>2800242</v>
      </c>
      <c r="G108" s="31">
        <v>691116</v>
      </c>
      <c r="H108" s="32">
        <v>1806325</v>
      </c>
    </row>
    <row r="109" spans="2:8" x14ac:dyDescent="0.25">
      <c r="B109" s="64">
        <f t="shared" si="13"/>
        <v>93</v>
      </c>
      <c r="C109" s="63">
        <v>18</v>
      </c>
      <c r="D109" s="5" t="s">
        <v>34</v>
      </c>
      <c r="E109" s="30">
        <f t="shared" si="12"/>
        <v>9187192</v>
      </c>
      <c r="F109" s="31">
        <v>5591580</v>
      </c>
      <c r="G109" s="31">
        <v>1383135</v>
      </c>
      <c r="H109" s="32">
        <v>2212477</v>
      </c>
    </row>
    <row r="110" spans="2:8" x14ac:dyDescent="0.25">
      <c r="B110" s="64">
        <f t="shared" si="13"/>
        <v>94</v>
      </c>
      <c r="C110" s="63">
        <v>19</v>
      </c>
      <c r="D110" s="5" t="s">
        <v>35</v>
      </c>
      <c r="E110" s="30">
        <f t="shared" si="12"/>
        <v>3222290</v>
      </c>
      <c r="F110" s="31">
        <v>2541602</v>
      </c>
      <c r="G110" s="31">
        <v>626938</v>
      </c>
      <c r="H110" s="32">
        <v>53750</v>
      </c>
    </row>
    <row r="111" spans="2:8" x14ac:dyDescent="0.25">
      <c r="B111" s="64">
        <f t="shared" si="13"/>
        <v>95</v>
      </c>
      <c r="C111" s="63">
        <v>20</v>
      </c>
      <c r="D111" s="5" t="s">
        <v>116</v>
      </c>
      <c r="E111" s="30">
        <f t="shared" si="12"/>
        <v>5260082</v>
      </c>
      <c r="F111" s="31">
        <v>3035140</v>
      </c>
      <c r="G111" s="31">
        <v>749035</v>
      </c>
      <c r="H111" s="32">
        <v>1475907</v>
      </c>
    </row>
    <row r="112" spans="2:8" x14ac:dyDescent="0.25">
      <c r="B112" s="64">
        <f t="shared" si="13"/>
        <v>96</v>
      </c>
      <c r="C112" s="63">
        <v>21</v>
      </c>
      <c r="D112" s="5" t="s">
        <v>36</v>
      </c>
      <c r="E112" s="30">
        <f t="shared" si="12"/>
        <v>6168516</v>
      </c>
      <c r="F112" s="31">
        <v>3922639</v>
      </c>
      <c r="G112" s="31">
        <v>969510</v>
      </c>
      <c r="H112" s="32">
        <v>1276367</v>
      </c>
    </row>
    <row r="113" spans="2:8" x14ac:dyDescent="0.25">
      <c r="B113" s="64">
        <f t="shared" si="13"/>
        <v>97</v>
      </c>
      <c r="C113" s="63">
        <v>22</v>
      </c>
      <c r="D113" s="5" t="s">
        <v>37</v>
      </c>
      <c r="E113" s="30">
        <f t="shared" si="12"/>
        <v>3970392</v>
      </c>
      <c r="F113" s="31">
        <v>3046133</v>
      </c>
      <c r="G113" s="31">
        <v>752080</v>
      </c>
      <c r="H113" s="32">
        <v>172179</v>
      </c>
    </row>
    <row r="114" spans="2:8" x14ac:dyDescent="0.25">
      <c r="B114" s="64">
        <f t="shared" si="13"/>
        <v>98</v>
      </c>
      <c r="C114" s="63">
        <v>23</v>
      </c>
      <c r="D114" s="5" t="s">
        <v>117</v>
      </c>
      <c r="E114" s="30">
        <f t="shared" si="12"/>
        <v>8926440</v>
      </c>
      <c r="F114" s="31">
        <v>4044479</v>
      </c>
      <c r="G114" s="31">
        <v>999385</v>
      </c>
      <c r="H114" s="32">
        <v>3882576</v>
      </c>
    </row>
    <row r="115" spans="2:8" x14ac:dyDescent="0.25">
      <c r="B115" s="64">
        <f t="shared" si="13"/>
        <v>99</v>
      </c>
      <c r="C115" s="63">
        <v>24</v>
      </c>
      <c r="D115" s="5" t="s">
        <v>118</v>
      </c>
      <c r="E115" s="30">
        <f t="shared" si="12"/>
        <v>9653188</v>
      </c>
      <c r="F115" s="31">
        <v>5204079</v>
      </c>
      <c r="G115" s="31">
        <v>1287140</v>
      </c>
      <c r="H115" s="32">
        <v>3161969</v>
      </c>
    </row>
    <row r="116" spans="2:8" x14ac:dyDescent="0.25">
      <c r="B116" s="64">
        <f t="shared" si="13"/>
        <v>100</v>
      </c>
      <c r="C116" s="63">
        <v>25</v>
      </c>
      <c r="D116" s="5" t="s">
        <v>119</v>
      </c>
      <c r="E116" s="30">
        <f t="shared" si="12"/>
        <v>4113610</v>
      </c>
      <c r="F116" s="31">
        <v>3021098</v>
      </c>
      <c r="G116" s="31">
        <v>745696</v>
      </c>
      <c r="H116" s="32">
        <v>346816</v>
      </c>
    </row>
    <row r="117" spans="2:8" x14ac:dyDescent="0.25">
      <c r="B117" s="64">
        <f t="shared" si="13"/>
        <v>101</v>
      </c>
      <c r="C117" s="63">
        <v>26</v>
      </c>
      <c r="D117" s="5" t="s">
        <v>38</v>
      </c>
      <c r="E117" s="30">
        <f t="shared" si="12"/>
        <v>11701635</v>
      </c>
      <c r="F117" s="31">
        <v>6715448</v>
      </c>
      <c r="G117" s="31">
        <v>1662480</v>
      </c>
      <c r="H117" s="32">
        <v>3323707</v>
      </c>
    </row>
    <row r="118" spans="2:8" x14ac:dyDescent="0.25">
      <c r="B118" s="64">
        <f t="shared" si="13"/>
        <v>102</v>
      </c>
      <c r="C118" s="63">
        <v>27</v>
      </c>
      <c r="D118" s="5" t="s">
        <v>120</v>
      </c>
      <c r="E118" s="30">
        <f t="shared" si="12"/>
        <v>8418292</v>
      </c>
      <c r="F118" s="31">
        <v>4045474</v>
      </c>
      <c r="G118" s="31">
        <v>999902</v>
      </c>
      <c r="H118" s="32">
        <v>3372916</v>
      </c>
    </row>
    <row r="119" spans="2:8" x14ac:dyDescent="0.25">
      <c r="B119" s="64">
        <f t="shared" si="13"/>
        <v>103</v>
      </c>
      <c r="C119" s="63">
        <v>28</v>
      </c>
      <c r="D119" s="5" t="s">
        <v>121</v>
      </c>
      <c r="E119" s="30">
        <f t="shared" si="12"/>
        <v>5685930</v>
      </c>
      <c r="F119" s="31">
        <v>3190717</v>
      </c>
      <c r="G119" s="31">
        <v>787970</v>
      </c>
      <c r="H119" s="32">
        <v>1707243</v>
      </c>
    </row>
    <row r="120" spans="2:8" x14ac:dyDescent="0.25">
      <c r="B120" s="64">
        <f t="shared" si="13"/>
        <v>104</v>
      </c>
      <c r="C120" s="63">
        <v>29</v>
      </c>
      <c r="D120" s="5" t="s">
        <v>39</v>
      </c>
      <c r="E120" s="30">
        <f t="shared" si="12"/>
        <v>8116732</v>
      </c>
      <c r="F120" s="31">
        <v>4528796</v>
      </c>
      <c r="G120" s="31">
        <v>1119577</v>
      </c>
      <c r="H120" s="32">
        <v>2468359</v>
      </c>
    </row>
    <row r="121" spans="2:8" x14ac:dyDescent="0.25">
      <c r="B121" s="64">
        <f t="shared" si="13"/>
        <v>105</v>
      </c>
      <c r="C121" s="63">
        <v>30</v>
      </c>
      <c r="D121" s="5" t="s">
        <v>40</v>
      </c>
      <c r="E121" s="30">
        <f t="shared" si="12"/>
        <v>5891782</v>
      </c>
      <c r="F121" s="31">
        <v>3072912</v>
      </c>
      <c r="G121" s="31">
        <v>758538</v>
      </c>
      <c r="H121" s="32">
        <v>2060332</v>
      </c>
    </row>
    <row r="122" spans="2:8" x14ac:dyDescent="0.25">
      <c r="B122" s="64">
        <f t="shared" si="13"/>
        <v>106</v>
      </c>
      <c r="C122" s="63">
        <v>31</v>
      </c>
      <c r="D122" s="5" t="s">
        <v>41</v>
      </c>
      <c r="E122" s="30">
        <f t="shared" si="12"/>
        <v>4238214</v>
      </c>
      <c r="F122" s="31">
        <v>2885578</v>
      </c>
      <c r="G122" s="31">
        <v>712209</v>
      </c>
      <c r="H122" s="32">
        <v>640427</v>
      </c>
    </row>
    <row r="123" spans="2:8" x14ac:dyDescent="0.25">
      <c r="B123" s="64">
        <f t="shared" si="13"/>
        <v>107</v>
      </c>
      <c r="C123" s="63">
        <v>32</v>
      </c>
      <c r="D123" s="5" t="s">
        <v>122</v>
      </c>
      <c r="E123" s="30">
        <f t="shared" si="12"/>
        <v>4511939</v>
      </c>
      <c r="F123" s="31">
        <v>2927771</v>
      </c>
      <c r="G123" s="31">
        <v>722675</v>
      </c>
      <c r="H123" s="32">
        <v>861493</v>
      </c>
    </row>
    <row r="124" spans="2:8" x14ac:dyDescent="0.25">
      <c r="B124" s="64">
        <f t="shared" si="13"/>
        <v>108</v>
      </c>
      <c r="C124" s="63">
        <v>33</v>
      </c>
      <c r="D124" s="5" t="s">
        <v>58</v>
      </c>
      <c r="E124" s="30">
        <f t="shared" si="12"/>
        <v>7595984</v>
      </c>
      <c r="F124" s="31">
        <v>5044332</v>
      </c>
      <c r="G124" s="31">
        <v>1247348</v>
      </c>
      <c r="H124" s="32">
        <v>1304304</v>
      </c>
    </row>
    <row r="125" spans="2:8" x14ac:dyDescent="0.25">
      <c r="B125" s="64">
        <f t="shared" si="13"/>
        <v>109</v>
      </c>
      <c r="C125" s="63">
        <v>34</v>
      </c>
      <c r="D125" s="5" t="s">
        <v>123</v>
      </c>
      <c r="E125" s="30">
        <f t="shared" si="12"/>
        <v>5657358</v>
      </c>
      <c r="F125" s="31">
        <v>4442123</v>
      </c>
      <c r="G125" s="31">
        <v>1097956</v>
      </c>
      <c r="H125" s="32">
        <v>117279</v>
      </c>
    </row>
    <row r="126" spans="2:8" ht="31.5" x14ac:dyDescent="0.25">
      <c r="B126" s="64">
        <f t="shared" si="13"/>
        <v>110</v>
      </c>
      <c r="C126" s="63">
        <v>35</v>
      </c>
      <c r="D126" s="5" t="s">
        <v>42</v>
      </c>
      <c r="E126" s="30">
        <f t="shared" si="12"/>
        <v>6465882</v>
      </c>
      <c r="F126" s="31">
        <v>3574095</v>
      </c>
      <c r="G126" s="31">
        <v>882927</v>
      </c>
      <c r="H126" s="32">
        <v>2008860</v>
      </c>
    </row>
    <row r="127" spans="2:8" x14ac:dyDescent="0.25">
      <c r="B127" s="64">
        <f t="shared" si="13"/>
        <v>111</v>
      </c>
      <c r="C127" s="63">
        <v>36</v>
      </c>
      <c r="D127" s="5" t="s">
        <v>43</v>
      </c>
      <c r="E127" s="30">
        <f t="shared" si="12"/>
        <v>7969292</v>
      </c>
      <c r="F127" s="31">
        <v>3831059</v>
      </c>
      <c r="G127" s="31">
        <v>946809</v>
      </c>
      <c r="H127" s="32">
        <v>3191424</v>
      </c>
    </row>
    <row r="128" spans="2:8" x14ac:dyDescent="0.25">
      <c r="B128" s="64">
        <f t="shared" si="13"/>
        <v>112</v>
      </c>
      <c r="C128" s="63">
        <v>37</v>
      </c>
      <c r="D128" s="5" t="s">
        <v>44</v>
      </c>
      <c r="E128" s="30">
        <f t="shared" si="12"/>
        <v>8793142</v>
      </c>
      <c r="F128" s="31">
        <v>5090449</v>
      </c>
      <c r="G128" s="31">
        <v>1259087</v>
      </c>
      <c r="H128" s="32">
        <v>2443606</v>
      </c>
    </row>
    <row r="129" spans="1:9" x14ac:dyDescent="0.25">
      <c r="B129" s="64">
        <f t="shared" si="13"/>
        <v>113</v>
      </c>
      <c r="C129" s="63">
        <v>38</v>
      </c>
      <c r="D129" s="5" t="s">
        <v>45</v>
      </c>
      <c r="E129" s="30">
        <f t="shared" si="12"/>
        <v>7731155</v>
      </c>
      <c r="F129" s="31">
        <v>4538281</v>
      </c>
      <c r="G129" s="31">
        <v>1121913</v>
      </c>
      <c r="H129" s="32">
        <v>2070961</v>
      </c>
    </row>
    <row r="130" spans="1:9" ht="31.5" x14ac:dyDescent="0.25">
      <c r="B130" s="64">
        <f t="shared" si="13"/>
        <v>114</v>
      </c>
      <c r="C130" s="63">
        <v>39</v>
      </c>
      <c r="D130" s="5" t="s">
        <v>115</v>
      </c>
      <c r="E130" s="30">
        <f t="shared" si="12"/>
        <v>9331757</v>
      </c>
      <c r="F130" s="31">
        <v>3847723</v>
      </c>
      <c r="G130" s="31">
        <v>950823</v>
      </c>
      <c r="H130" s="32">
        <v>4533211</v>
      </c>
    </row>
    <row r="131" spans="1:9" ht="31.5" x14ac:dyDescent="0.25">
      <c r="B131" s="64">
        <f t="shared" si="13"/>
        <v>115</v>
      </c>
      <c r="C131" s="63">
        <v>40</v>
      </c>
      <c r="D131" s="5" t="s">
        <v>174</v>
      </c>
      <c r="E131" s="30">
        <f t="shared" si="12"/>
        <v>6140849</v>
      </c>
      <c r="F131" s="31">
        <v>4121363</v>
      </c>
      <c r="G131" s="31">
        <v>1018865</v>
      </c>
      <c r="H131" s="32">
        <v>1000621</v>
      </c>
    </row>
    <row r="132" spans="1:9" x14ac:dyDescent="0.25">
      <c r="B132" s="64">
        <f t="shared" si="13"/>
        <v>116</v>
      </c>
      <c r="C132" s="63">
        <v>41</v>
      </c>
      <c r="D132" s="5" t="s">
        <v>71</v>
      </c>
      <c r="E132" s="30">
        <f t="shared" si="12"/>
        <v>4479900</v>
      </c>
      <c r="F132" s="31">
        <v>1659320</v>
      </c>
      <c r="G132" s="31">
        <v>408003</v>
      </c>
      <c r="H132" s="32">
        <v>2412577</v>
      </c>
    </row>
    <row r="133" spans="1:9" customFormat="1" x14ac:dyDescent="0.25">
      <c r="A133" s="1"/>
      <c r="B133" s="64">
        <f t="shared" si="13"/>
        <v>117</v>
      </c>
      <c r="C133" s="63">
        <v>42</v>
      </c>
      <c r="D133" s="5" t="s">
        <v>124</v>
      </c>
      <c r="E133" s="30">
        <f t="shared" si="12"/>
        <v>4727474</v>
      </c>
      <c r="F133" s="31">
        <v>1584426</v>
      </c>
      <c r="G133" s="31">
        <v>388997</v>
      </c>
      <c r="H133" s="32">
        <v>2754051</v>
      </c>
      <c r="I133" s="50"/>
    </row>
    <row r="134" spans="1:9" x14ac:dyDescent="0.25">
      <c r="B134" s="64">
        <f t="shared" si="13"/>
        <v>118</v>
      </c>
      <c r="C134" s="63">
        <v>43</v>
      </c>
      <c r="D134" s="5" t="s">
        <v>125</v>
      </c>
      <c r="E134" s="30">
        <f t="shared" si="12"/>
        <v>3260165</v>
      </c>
      <c r="F134" s="31">
        <v>1464750</v>
      </c>
      <c r="G134" s="31">
        <v>359401</v>
      </c>
      <c r="H134" s="32">
        <v>1436014</v>
      </c>
    </row>
    <row r="135" spans="1:9" x14ac:dyDescent="0.25">
      <c r="B135" s="64">
        <f t="shared" si="13"/>
        <v>119</v>
      </c>
      <c r="C135" s="63">
        <v>44</v>
      </c>
      <c r="D135" s="5" t="s">
        <v>126</v>
      </c>
      <c r="E135" s="30">
        <f t="shared" si="12"/>
        <v>3246553</v>
      </c>
      <c r="F135" s="31">
        <v>1562317</v>
      </c>
      <c r="G135" s="31">
        <v>383545</v>
      </c>
      <c r="H135" s="32">
        <v>1300691</v>
      </c>
    </row>
    <row r="136" spans="1:9" x14ac:dyDescent="0.25">
      <c r="B136" s="64">
        <f t="shared" si="13"/>
        <v>120</v>
      </c>
      <c r="C136" s="63">
        <v>45</v>
      </c>
      <c r="D136" s="5" t="s">
        <v>127</v>
      </c>
      <c r="E136" s="30">
        <f t="shared" si="12"/>
        <v>3926420</v>
      </c>
      <c r="F136" s="31">
        <v>1716742</v>
      </c>
      <c r="G136" s="31">
        <v>421761</v>
      </c>
      <c r="H136" s="32">
        <v>1787917</v>
      </c>
    </row>
    <row r="137" spans="1:9" x14ac:dyDescent="0.25">
      <c r="B137" s="64">
        <f t="shared" si="13"/>
        <v>121</v>
      </c>
      <c r="C137" s="63">
        <v>46</v>
      </c>
      <c r="D137" s="5" t="s">
        <v>128</v>
      </c>
      <c r="E137" s="30">
        <f t="shared" si="12"/>
        <v>3124735</v>
      </c>
      <c r="F137" s="31">
        <v>1564492</v>
      </c>
      <c r="G137" s="31">
        <v>384067</v>
      </c>
      <c r="H137" s="32">
        <v>1176176</v>
      </c>
    </row>
    <row r="138" spans="1:9" x14ac:dyDescent="0.25">
      <c r="B138" s="64">
        <f t="shared" si="13"/>
        <v>122</v>
      </c>
      <c r="C138" s="63">
        <v>47</v>
      </c>
      <c r="D138" s="5" t="s">
        <v>129</v>
      </c>
      <c r="E138" s="30">
        <f t="shared" si="12"/>
        <v>2889811</v>
      </c>
      <c r="F138" s="31">
        <v>1734900</v>
      </c>
      <c r="G138" s="31">
        <v>426274</v>
      </c>
      <c r="H138" s="32">
        <v>728637</v>
      </c>
    </row>
    <row r="139" spans="1:9" x14ac:dyDescent="0.25">
      <c r="B139" s="64">
        <f t="shared" si="13"/>
        <v>123</v>
      </c>
      <c r="C139" s="63">
        <v>48</v>
      </c>
      <c r="D139" s="5" t="s">
        <v>130</v>
      </c>
      <c r="E139" s="30">
        <f t="shared" si="12"/>
        <v>1466748</v>
      </c>
      <c r="F139" s="31">
        <v>980201</v>
      </c>
      <c r="G139" s="31">
        <v>239366</v>
      </c>
      <c r="H139" s="32">
        <v>247181</v>
      </c>
    </row>
    <row r="140" spans="1:9" x14ac:dyDescent="0.25">
      <c r="B140" s="64">
        <f t="shared" si="13"/>
        <v>124</v>
      </c>
      <c r="C140" s="63">
        <v>49</v>
      </c>
      <c r="D140" s="13" t="s">
        <v>162</v>
      </c>
      <c r="E140" s="30">
        <f t="shared" si="12"/>
        <v>1634053</v>
      </c>
      <c r="F140" s="31">
        <v>1207812</v>
      </c>
      <c r="G140" s="31">
        <v>296289</v>
      </c>
      <c r="H140" s="32">
        <v>129952</v>
      </c>
    </row>
    <row r="141" spans="1:9" ht="21" customHeight="1" x14ac:dyDescent="0.25">
      <c r="B141" s="57"/>
      <c r="C141" s="58"/>
      <c r="D141" s="17" t="s">
        <v>160</v>
      </c>
      <c r="E141" s="37">
        <f>SUM(E92:E140)</f>
        <v>343302129</v>
      </c>
      <c r="F141" s="37">
        <f>SUM(F92:F140)</f>
        <v>191088303</v>
      </c>
      <c r="G141" s="37">
        <f>SUM(G92:G140)</f>
        <v>47218507</v>
      </c>
      <c r="H141" s="38">
        <f>SUM(H92:H140)</f>
        <v>104995319</v>
      </c>
    </row>
    <row r="142" spans="1:9" ht="31.5" x14ac:dyDescent="0.25">
      <c r="B142" s="59">
        <f>+B140+1</f>
        <v>125</v>
      </c>
      <c r="C142" s="60">
        <v>1</v>
      </c>
      <c r="D142" s="6" t="s">
        <v>136</v>
      </c>
      <c r="E142" s="27">
        <f>+F142+G142+H142</f>
        <v>3905486</v>
      </c>
      <c r="F142" s="28">
        <v>2525557</v>
      </c>
      <c r="G142" s="28">
        <v>626769</v>
      </c>
      <c r="H142" s="29">
        <v>753160</v>
      </c>
    </row>
    <row r="143" spans="1:9" ht="31.5" x14ac:dyDescent="0.25">
      <c r="B143" s="59">
        <f>+B142+1</f>
        <v>126</v>
      </c>
      <c r="C143" s="60">
        <v>2</v>
      </c>
      <c r="D143" s="6" t="s">
        <v>137</v>
      </c>
      <c r="E143" s="27">
        <f>+F143+G143+H143</f>
        <v>3724756</v>
      </c>
      <c r="F143" s="28">
        <v>2664631</v>
      </c>
      <c r="G143" s="28">
        <v>661282</v>
      </c>
      <c r="H143" s="29">
        <v>398843</v>
      </c>
    </row>
    <row r="144" spans="1:9" x14ac:dyDescent="0.25">
      <c r="B144" s="59">
        <f>+B143+1</f>
        <v>127</v>
      </c>
      <c r="C144" s="60">
        <v>3</v>
      </c>
      <c r="D144" s="6" t="s">
        <v>138</v>
      </c>
      <c r="E144" s="27">
        <f>+F144+G144+H144</f>
        <v>2496110</v>
      </c>
      <c r="F144" s="28">
        <v>1593745</v>
      </c>
      <c r="G144" s="28">
        <v>395524</v>
      </c>
      <c r="H144" s="29">
        <v>506841</v>
      </c>
    </row>
    <row r="145" spans="2:8" ht="21" customHeight="1" x14ac:dyDescent="0.25">
      <c r="B145" s="65"/>
      <c r="C145" s="66"/>
      <c r="D145" s="18" t="s">
        <v>140</v>
      </c>
      <c r="E145" s="37">
        <f>SUM(E142:E144)</f>
        <v>10126352</v>
      </c>
      <c r="F145" s="37">
        <f>SUM(F142:F144)</f>
        <v>6783933</v>
      </c>
      <c r="G145" s="37">
        <f>SUM(G142:G144)</f>
        <v>1683575</v>
      </c>
      <c r="H145" s="38">
        <f>SUM(H142:H144)</f>
        <v>1658844</v>
      </c>
    </row>
    <row r="146" spans="2:8" x14ac:dyDescent="0.25">
      <c r="B146" s="64">
        <f>B144+1</f>
        <v>128</v>
      </c>
      <c r="C146" s="63">
        <v>1</v>
      </c>
      <c r="D146" s="6" t="s">
        <v>142</v>
      </c>
      <c r="E146" s="27">
        <f t="shared" ref="E146:E160" si="14">+F146+G146+H146</f>
        <v>4833511</v>
      </c>
      <c r="F146" s="39">
        <v>3579242</v>
      </c>
      <c r="G146" s="28">
        <v>617571</v>
      </c>
      <c r="H146" s="29">
        <v>636698</v>
      </c>
    </row>
    <row r="147" spans="2:8" ht="31.5" x14ac:dyDescent="0.25">
      <c r="B147" s="64">
        <f>+B146+1</f>
        <v>129</v>
      </c>
      <c r="C147" s="63">
        <v>2</v>
      </c>
      <c r="D147" s="6" t="s">
        <v>46</v>
      </c>
      <c r="E147" s="27">
        <f t="shared" si="14"/>
        <v>820384</v>
      </c>
      <c r="F147" s="28">
        <v>644462</v>
      </c>
      <c r="G147" s="28">
        <v>159872</v>
      </c>
      <c r="H147" s="29">
        <v>16050</v>
      </c>
    </row>
    <row r="148" spans="2:8" ht="31.5" x14ac:dyDescent="0.25">
      <c r="B148" s="64">
        <f t="shared" ref="B148:B162" si="15">+B147+1</f>
        <v>130</v>
      </c>
      <c r="C148" s="63">
        <v>3</v>
      </c>
      <c r="D148" s="6" t="s">
        <v>47</v>
      </c>
      <c r="E148" s="27">
        <f t="shared" si="14"/>
        <v>1268818</v>
      </c>
      <c r="F148" s="28">
        <v>992746</v>
      </c>
      <c r="G148" s="28">
        <v>246272</v>
      </c>
      <c r="H148" s="29">
        <v>29800</v>
      </c>
    </row>
    <row r="149" spans="2:8" ht="31.5" x14ac:dyDescent="0.25">
      <c r="B149" s="64">
        <f t="shared" si="15"/>
        <v>131</v>
      </c>
      <c r="C149" s="63">
        <v>4</v>
      </c>
      <c r="D149" s="6" t="s">
        <v>48</v>
      </c>
      <c r="E149" s="27">
        <f t="shared" si="14"/>
        <v>1233425</v>
      </c>
      <c r="F149" s="28">
        <v>970959</v>
      </c>
      <c r="G149" s="28">
        <v>240866</v>
      </c>
      <c r="H149" s="29">
        <v>21600</v>
      </c>
    </row>
    <row r="150" spans="2:8" ht="31.5" x14ac:dyDescent="0.25">
      <c r="B150" s="64">
        <f t="shared" si="15"/>
        <v>132</v>
      </c>
      <c r="C150" s="63">
        <v>5</v>
      </c>
      <c r="D150" s="6" t="s">
        <v>49</v>
      </c>
      <c r="E150" s="27">
        <f t="shared" si="14"/>
        <v>1198666</v>
      </c>
      <c r="F150" s="28">
        <v>954446</v>
      </c>
      <c r="G150" s="28">
        <v>236770</v>
      </c>
      <c r="H150" s="29">
        <v>7450</v>
      </c>
    </row>
    <row r="151" spans="2:8" ht="31.5" x14ac:dyDescent="0.25">
      <c r="B151" s="64">
        <f t="shared" si="15"/>
        <v>133</v>
      </c>
      <c r="C151" s="63">
        <v>6</v>
      </c>
      <c r="D151" s="6" t="s">
        <v>50</v>
      </c>
      <c r="E151" s="27">
        <f t="shared" si="14"/>
        <v>3603156</v>
      </c>
      <c r="F151" s="28">
        <v>2730739</v>
      </c>
      <c r="G151" s="28">
        <v>677417</v>
      </c>
      <c r="H151" s="29">
        <v>195000</v>
      </c>
    </row>
    <row r="152" spans="2:8" ht="31.5" x14ac:dyDescent="0.25">
      <c r="B152" s="64">
        <f t="shared" si="15"/>
        <v>134</v>
      </c>
      <c r="C152" s="63">
        <v>7</v>
      </c>
      <c r="D152" s="6" t="s">
        <v>51</v>
      </c>
      <c r="E152" s="27">
        <f t="shared" si="14"/>
        <v>1407477</v>
      </c>
      <c r="F152" s="28">
        <v>1020836</v>
      </c>
      <c r="G152" s="28">
        <v>253241</v>
      </c>
      <c r="H152" s="29">
        <v>133400</v>
      </c>
    </row>
    <row r="153" spans="2:8" ht="31.5" x14ac:dyDescent="0.25">
      <c r="B153" s="64">
        <f t="shared" si="15"/>
        <v>135</v>
      </c>
      <c r="C153" s="63">
        <v>8</v>
      </c>
      <c r="D153" s="6" t="s">
        <v>52</v>
      </c>
      <c r="E153" s="27">
        <f t="shared" si="14"/>
        <v>1358445</v>
      </c>
      <c r="F153" s="28">
        <v>957762</v>
      </c>
      <c r="G153" s="28">
        <v>237593</v>
      </c>
      <c r="H153" s="29">
        <v>163090</v>
      </c>
    </row>
    <row r="154" spans="2:8" ht="31.5" x14ac:dyDescent="0.25">
      <c r="B154" s="64">
        <f t="shared" si="15"/>
        <v>136</v>
      </c>
      <c r="C154" s="63">
        <v>9</v>
      </c>
      <c r="D154" s="6" t="s">
        <v>53</v>
      </c>
      <c r="E154" s="27">
        <f t="shared" si="14"/>
        <v>928860</v>
      </c>
      <c r="F154" s="28">
        <v>688150</v>
      </c>
      <c r="G154" s="28">
        <v>170710</v>
      </c>
      <c r="H154" s="29">
        <v>70000</v>
      </c>
    </row>
    <row r="155" spans="2:8" ht="31.5" x14ac:dyDescent="0.25">
      <c r="B155" s="64">
        <f t="shared" si="15"/>
        <v>137</v>
      </c>
      <c r="C155" s="63">
        <v>10</v>
      </c>
      <c r="D155" s="6" t="s">
        <v>54</v>
      </c>
      <c r="E155" s="27">
        <f t="shared" si="14"/>
        <v>706221</v>
      </c>
      <c r="F155" s="28">
        <v>524186</v>
      </c>
      <c r="G155" s="28">
        <v>130035</v>
      </c>
      <c r="H155" s="29">
        <v>52000</v>
      </c>
    </row>
    <row r="156" spans="2:8" ht="31.5" x14ac:dyDescent="0.25">
      <c r="B156" s="64">
        <f t="shared" si="15"/>
        <v>138</v>
      </c>
      <c r="C156" s="63">
        <v>11</v>
      </c>
      <c r="D156" s="6" t="s">
        <v>55</v>
      </c>
      <c r="E156" s="27">
        <f t="shared" si="14"/>
        <v>819656</v>
      </c>
      <c r="F156" s="28">
        <v>589875</v>
      </c>
      <c r="G156" s="28">
        <v>146331</v>
      </c>
      <c r="H156" s="29">
        <v>83450</v>
      </c>
    </row>
    <row r="157" spans="2:8" ht="31.5" x14ac:dyDescent="0.25">
      <c r="B157" s="64">
        <f t="shared" si="15"/>
        <v>139</v>
      </c>
      <c r="C157" s="63">
        <v>12</v>
      </c>
      <c r="D157" s="6" t="s">
        <v>56</v>
      </c>
      <c r="E157" s="27">
        <f t="shared" si="14"/>
        <v>985811</v>
      </c>
      <c r="F157" s="28">
        <v>736105</v>
      </c>
      <c r="G157" s="28">
        <v>182606</v>
      </c>
      <c r="H157" s="29">
        <v>67100</v>
      </c>
    </row>
    <row r="158" spans="2:8" x14ac:dyDescent="0.25">
      <c r="B158" s="64">
        <f t="shared" si="15"/>
        <v>140</v>
      </c>
      <c r="C158" s="63">
        <v>13</v>
      </c>
      <c r="D158" s="6" t="s">
        <v>143</v>
      </c>
      <c r="E158" s="27">
        <f t="shared" si="14"/>
        <v>22448010</v>
      </c>
      <c r="F158" s="28">
        <v>15905856</v>
      </c>
      <c r="G158" s="28">
        <v>3501744</v>
      </c>
      <c r="H158" s="29">
        <v>3040410</v>
      </c>
    </row>
    <row r="159" spans="2:8" ht="48" customHeight="1" x14ac:dyDescent="0.25">
      <c r="B159" s="64">
        <f t="shared" si="15"/>
        <v>141</v>
      </c>
      <c r="C159" s="63">
        <v>14</v>
      </c>
      <c r="D159" s="6" t="s">
        <v>57</v>
      </c>
      <c r="E159" s="27">
        <f t="shared" si="14"/>
        <v>623202</v>
      </c>
      <c r="F159" s="28">
        <v>458028</v>
      </c>
      <c r="G159" s="28">
        <v>113624</v>
      </c>
      <c r="H159" s="29">
        <v>51550</v>
      </c>
    </row>
    <row r="160" spans="2:8" x14ac:dyDescent="0.25">
      <c r="B160" s="64">
        <f t="shared" si="15"/>
        <v>142</v>
      </c>
      <c r="C160" s="63">
        <v>15</v>
      </c>
      <c r="D160" s="6" t="s">
        <v>76</v>
      </c>
      <c r="E160" s="27">
        <f t="shared" si="14"/>
        <v>1263209</v>
      </c>
      <c r="F160" s="28">
        <v>910372</v>
      </c>
      <c r="G160" s="28">
        <v>225837</v>
      </c>
      <c r="H160" s="29">
        <v>127000</v>
      </c>
    </row>
    <row r="161" spans="2:8" ht="31.5" x14ac:dyDescent="0.25">
      <c r="B161" s="64">
        <f t="shared" si="15"/>
        <v>143</v>
      </c>
      <c r="C161" s="63">
        <v>16</v>
      </c>
      <c r="D161" s="6" t="s">
        <v>151</v>
      </c>
      <c r="E161" s="27">
        <f>+F161+G161+H161</f>
        <v>698505</v>
      </c>
      <c r="F161" s="28">
        <v>559924</v>
      </c>
      <c r="G161" s="28">
        <v>138581</v>
      </c>
      <c r="H161" s="29">
        <v>0</v>
      </c>
    </row>
    <row r="162" spans="2:8" ht="31.5" x14ac:dyDescent="0.25">
      <c r="B162" s="64">
        <f t="shared" si="15"/>
        <v>144</v>
      </c>
      <c r="C162" s="63">
        <v>17</v>
      </c>
      <c r="D162" s="6" t="s">
        <v>152</v>
      </c>
      <c r="E162" s="27">
        <f>+F162+G162+H162</f>
        <v>278411</v>
      </c>
      <c r="F162" s="28">
        <v>248581</v>
      </c>
      <c r="G162" s="28">
        <v>29830</v>
      </c>
      <c r="H162" s="29">
        <v>0</v>
      </c>
    </row>
    <row r="163" spans="2:8" ht="21" customHeight="1" x14ac:dyDescent="0.25">
      <c r="B163" s="57"/>
      <c r="C163" s="58"/>
      <c r="D163" s="16" t="s">
        <v>72</v>
      </c>
      <c r="E163" s="37">
        <f>SUM(E146:E162)</f>
        <v>44475767</v>
      </c>
      <c r="F163" s="37">
        <f>SUM(F146:F162)</f>
        <v>32472269</v>
      </c>
      <c r="G163" s="37">
        <f>SUM(G146:G162)</f>
        <v>7308900</v>
      </c>
      <c r="H163" s="38">
        <f>SUM(H146:H162)</f>
        <v>4694598</v>
      </c>
    </row>
    <row r="164" spans="2:8" x14ac:dyDescent="0.25">
      <c r="B164" s="64">
        <f>+B162+1</f>
        <v>145</v>
      </c>
      <c r="C164" s="63">
        <v>1</v>
      </c>
      <c r="D164" s="6" t="s">
        <v>144</v>
      </c>
      <c r="E164" s="27">
        <f t="shared" ref="E164:E168" si="16">+F164+G164+H164</f>
        <v>29823691.004000001</v>
      </c>
      <c r="F164" s="28">
        <v>4352423</v>
      </c>
      <c r="G164" s="28">
        <v>962062</v>
      </c>
      <c r="H164" s="29">
        <v>24509206.004000001</v>
      </c>
    </row>
    <row r="165" spans="2:8" x14ac:dyDescent="0.25">
      <c r="B165" s="64">
        <f>+B164+1</f>
        <v>146</v>
      </c>
      <c r="C165" s="63">
        <v>2</v>
      </c>
      <c r="D165" s="6" t="s">
        <v>145</v>
      </c>
      <c r="E165" s="27">
        <f t="shared" si="16"/>
        <v>4535953.0020000003</v>
      </c>
      <c r="F165" s="28">
        <v>3163036.0019999999</v>
      </c>
      <c r="G165" s="28">
        <v>784657</v>
      </c>
      <c r="H165" s="29">
        <v>588260</v>
      </c>
    </row>
    <row r="166" spans="2:8" ht="31.5" x14ac:dyDescent="0.25">
      <c r="B166" s="64"/>
      <c r="C166" s="63">
        <v>3</v>
      </c>
      <c r="D166" s="6" t="s">
        <v>146</v>
      </c>
      <c r="E166" s="27">
        <f t="shared" si="16"/>
        <v>101000</v>
      </c>
      <c r="F166" s="28">
        <v>0</v>
      </c>
      <c r="G166" s="28">
        <v>101000</v>
      </c>
      <c r="H166" s="29">
        <v>0</v>
      </c>
    </row>
    <row r="167" spans="2:8" x14ac:dyDescent="0.25">
      <c r="B167" s="64"/>
      <c r="C167" s="63">
        <v>4</v>
      </c>
      <c r="D167" s="6" t="s">
        <v>188</v>
      </c>
      <c r="E167" s="27">
        <f t="shared" si="16"/>
        <v>624500</v>
      </c>
      <c r="F167" s="28">
        <v>0</v>
      </c>
      <c r="G167" s="28">
        <v>0</v>
      </c>
      <c r="H167" s="29">
        <v>624500</v>
      </c>
    </row>
    <row r="168" spans="2:8" x14ac:dyDescent="0.25">
      <c r="B168" s="64">
        <f>+B165+1</f>
        <v>147</v>
      </c>
      <c r="C168" s="63">
        <v>5</v>
      </c>
      <c r="D168" s="6" t="s">
        <v>147</v>
      </c>
      <c r="E168" s="27">
        <f t="shared" si="16"/>
        <v>2303692</v>
      </c>
      <c r="F168" s="28">
        <v>1643970</v>
      </c>
      <c r="G168" s="28">
        <v>407822</v>
      </c>
      <c r="H168" s="29">
        <v>251900</v>
      </c>
    </row>
    <row r="169" spans="2:8" ht="21" customHeight="1" x14ac:dyDescent="0.25">
      <c r="B169" s="61"/>
      <c r="C169" s="62"/>
      <c r="D169" s="18" t="s">
        <v>148</v>
      </c>
      <c r="E169" s="37">
        <f>SUM(E164:E168)</f>
        <v>37388836.005999997</v>
      </c>
      <c r="F169" s="37">
        <f>SUM(F164:F168)</f>
        <v>9159429.0020000003</v>
      </c>
      <c r="G169" s="37">
        <f>SUM(G164:G168)</f>
        <v>2255541</v>
      </c>
      <c r="H169" s="38">
        <f>SUM(H164:H168)</f>
        <v>25973866.004000001</v>
      </c>
    </row>
    <row r="170" spans="2:8" ht="31.5" x14ac:dyDescent="0.25">
      <c r="B170" s="59"/>
      <c r="C170" s="63">
        <v>1</v>
      </c>
      <c r="D170" s="4" t="s">
        <v>200</v>
      </c>
      <c r="E170" s="27">
        <f t="shared" ref="E170:E173" si="17">+F170+G170+H170</f>
        <v>27719412</v>
      </c>
      <c r="F170" s="28">
        <v>0</v>
      </c>
      <c r="G170" s="28">
        <v>0</v>
      </c>
      <c r="H170" s="29">
        <f>27719412</f>
        <v>27719412</v>
      </c>
    </row>
    <row r="171" spans="2:8" ht="31.5" x14ac:dyDescent="0.25">
      <c r="B171" s="59"/>
      <c r="C171" s="63">
        <v>2</v>
      </c>
      <c r="D171" s="4" t="s">
        <v>198</v>
      </c>
      <c r="E171" s="27">
        <f t="shared" si="17"/>
        <v>3811808</v>
      </c>
      <c r="F171" s="28">
        <v>0</v>
      </c>
      <c r="G171" s="28">
        <v>0</v>
      </c>
      <c r="H171" s="29">
        <v>3811808</v>
      </c>
    </row>
    <row r="172" spans="2:8" ht="31.5" x14ac:dyDescent="0.25">
      <c r="B172" s="59"/>
      <c r="C172" s="63">
        <v>3</v>
      </c>
      <c r="D172" s="4" t="s">
        <v>199</v>
      </c>
      <c r="E172" s="27">
        <f t="shared" si="17"/>
        <v>5000000</v>
      </c>
      <c r="F172" s="28">
        <v>0</v>
      </c>
      <c r="G172" s="28">
        <v>0</v>
      </c>
      <c r="H172" s="29">
        <f>5000000</f>
        <v>5000000</v>
      </c>
    </row>
    <row r="173" spans="2:8" ht="31.5" x14ac:dyDescent="0.25">
      <c r="B173" s="59"/>
      <c r="C173" s="63">
        <v>4</v>
      </c>
      <c r="D173" s="4" t="s">
        <v>197</v>
      </c>
      <c r="E173" s="27">
        <f t="shared" si="17"/>
        <v>87534234</v>
      </c>
      <c r="F173" s="28">
        <v>0</v>
      </c>
      <c r="G173" s="28">
        <v>0</v>
      </c>
      <c r="H173" s="29">
        <f>87534234</f>
        <v>87534234</v>
      </c>
    </row>
    <row r="174" spans="2:8" ht="32.25" customHeight="1" x14ac:dyDescent="0.25">
      <c r="B174" s="65"/>
      <c r="C174" s="66"/>
      <c r="D174" s="18" t="s">
        <v>171</v>
      </c>
      <c r="E174" s="37">
        <f>SUM(E170:E173)</f>
        <v>124065454</v>
      </c>
      <c r="F174" s="37">
        <f t="shared" ref="F174:H174" si="18">SUM(F170:F173)</f>
        <v>0</v>
      </c>
      <c r="G174" s="37">
        <f t="shared" si="18"/>
        <v>0</v>
      </c>
      <c r="H174" s="38">
        <f t="shared" si="18"/>
        <v>124065454</v>
      </c>
    </row>
    <row r="175" spans="2:8" x14ac:dyDescent="0.25">
      <c r="B175" s="59">
        <f>+B168+1</f>
        <v>148</v>
      </c>
      <c r="C175" s="63">
        <v>1</v>
      </c>
      <c r="D175" s="75" t="s">
        <v>187</v>
      </c>
      <c r="E175" s="40">
        <f t="shared" ref="E175:E177" si="19">+F175+G175+H175</f>
        <v>89310</v>
      </c>
      <c r="F175" s="43">
        <v>38650</v>
      </c>
      <c r="G175" s="43">
        <v>4660</v>
      </c>
      <c r="H175" s="44">
        <v>46000</v>
      </c>
    </row>
    <row r="176" spans="2:8" x14ac:dyDescent="0.25">
      <c r="B176" s="59">
        <f>+B175+1</f>
        <v>149</v>
      </c>
      <c r="C176" s="63">
        <v>2</v>
      </c>
      <c r="D176" s="75" t="s">
        <v>131</v>
      </c>
      <c r="E176" s="40">
        <f>+F176+G176+H176</f>
        <v>6715741</v>
      </c>
      <c r="F176" s="39">
        <v>5640497</v>
      </c>
      <c r="G176" s="39">
        <v>914962</v>
      </c>
      <c r="H176" s="41">
        <v>160282</v>
      </c>
    </row>
    <row r="177" spans="2:8" x14ac:dyDescent="0.25">
      <c r="B177" s="59">
        <f t="shared" ref="B177:B183" si="20">+B176+1</f>
        <v>150</v>
      </c>
      <c r="C177" s="63">
        <v>3</v>
      </c>
      <c r="D177" s="75" t="s">
        <v>185</v>
      </c>
      <c r="E177" s="40">
        <f t="shared" si="19"/>
        <v>12104175</v>
      </c>
      <c r="F177" s="45">
        <v>7948816</v>
      </c>
      <c r="G177" s="45">
        <v>1559484</v>
      </c>
      <c r="H177" s="46">
        <v>2595875</v>
      </c>
    </row>
    <row r="178" spans="2:8" x14ac:dyDescent="0.25">
      <c r="B178" s="59">
        <f t="shared" si="20"/>
        <v>151</v>
      </c>
      <c r="C178" s="63">
        <v>4</v>
      </c>
      <c r="D178" s="76" t="s">
        <v>186</v>
      </c>
      <c r="E178" s="40">
        <f t="shared" ref="E178:E185" si="21">+F178+G178+H178</f>
        <v>2879714</v>
      </c>
      <c r="F178" s="39">
        <v>2297508</v>
      </c>
      <c r="G178" s="39">
        <v>441276</v>
      </c>
      <c r="H178" s="41">
        <v>140930</v>
      </c>
    </row>
    <row r="179" spans="2:8" x14ac:dyDescent="0.25">
      <c r="B179" s="59">
        <f t="shared" si="20"/>
        <v>152</v>
      </c>
      <c r="C179" s="63">
        <v>5</v>
      </c>
      <c r="D179" s="75" t="s">
        <v>184</v>
      </c>
      <c r="E179" s="40">
        <f t="shared" si="21"/>
        <v>6778383</v>
      </c>
      <c r="F179" s="39">
        <v>5411451</v>
      </c>
      <c r="G179" s="39">
        <v>940140</v>
      </c>
      <c r="H179" s="41">
        <v>426792</v>
      </c>
    </row>
    <row r="180" spans="2:8" ht="31.5" x14ac:dyDescent="0.25">
      <c r="B180" s="59">
        <f t="shared" si="20"/>
        <v>153</v>
      </c>
      <c r="C180" s="63">
        <v>6</v>
      </c>
      <c r="D180" s="75" t="s">
        <v>132</v>
      </c>
      <c r="E180" s="40">
        <f t="shared" si="21"/>
        <v>4130678</v>
      </c>
      <c r="F180" s="39">
        <v>3492284</v>
      </c>
      <c r="G180" s="39">
        <v>526650</v>
      </c>
      <c r="H180" s="41">
        <v>111744</v>
      </c>
    </row>
    <row r="181" spans="2:8" x14ac:dyDescent="0.25">
      <c r="B181" s="59">
        <f t="shared" si="20"/>
        <v>154</v>
      </c>
      <c r="C181" s="63">
        <v>7</v>
      </c>
      <c r="D181" s="75" t="s">
        <v>133</v>
      </c>
      <c r="E181" s="40">
        <f t="shared" si="21"/>
        <v>700996</v>
      </c>
      <c r="F181" s="39">
        <v>523733</v>
      </c>
      <c r="G181" s="39">
        <v>129923</v>
      </c>
      <c r="H181" s="41">
        <v>47340</v>
      </c>
    </row>
    <row r="182" spans="2:8" ht="31.5" x14ac:dyDescent="0.25">
      <c r="B182" s="59">
        <f t="shared" si="20"/>
        <v>155</v>
      </c>
      <c r="C182" s="63">
        <v>8</v>
      </c>
      <c r="D182" s="75" t="s">
        <v>134</v>
      </c>
      <c r="E182" s="40">
        <f t="shared" si="21"/>
        <v>159958</v>
      </c>
      <c r="F182" s="39">
        <v>128164</v>
      </c>
      <c r="G182" s="39">
        <v>31794</v>
      </c>
      <c r="H182" s="42">
        <v>0</v>
      </c>
    </row>
    <row r="183" spans="2:8" x14ac:dyDescent="0.25">
      <c r="B183" s="59">
        <f t="shared" si="20"/>
        <v>156</v>
      </c>
      <c r="C183" s="63">
        <v>9</v>
      </c>
      <c r="D183" s="75" t="s">
        <v>135</v>
      </c>
      <c r="E183" s="40">
        <f t="shared" si="21"/>
        <v>4180640</v>
      </c>
      <c r="F183" s="39">
        <v>2970854</v>
      </c>
      <c r="G183" s="39">
        <v>669750</v>
      </c>
      <c r="H183" s="41">
        <v>540036</v>
      </c>
    </row>
    <row r="184" spans="2:8" x14ac:dyDescent="0.25">
      <c r="B184" s="59">
        <f t="shared" ref="B184:B185" si="22">+B183+1</f>
        <v>157</v>
      </c>
      <c r="C184" s="63">
        <v>10</v>
      </c>
      <c r="D184" s="75" t="s">
        <v>181</v>
      </c>
      <c r="E184" s="40">
        <f t="shared" si="21"/>
        <v>3210412</v>
      </c>
      <c r="F184" s="39">
        <v>3032032</v>
      </c>
      <c r="G184" s="39">
        <v>178380</v>
      </c>
      <c r="H184" s="41">
        <v>0</v>
      </c>
    </row>
    <row r="185" spans="2:8" x14ac:dyDescent="0.25">
      <c r="B185" s="59">
        <f t="shared" si="22"/>
        <v>158</v>
      </c>
      <c r="C185" s="63">
        <v>11</v>
      </c>
      <c r="D185" s="75" t="s">
        <v>141</v>
      </c>
      <c r="E185" s="40">
        <f t="shared" si="21"/>
        <v>6789295</v>
      </c>
      <c r="F185" s="39">
        <v>5169768</v>
      </c>
      <c r="G185" s="39">
        <v>1280254</v>
      </c>
      <c r="H185" s="41">
        <v>339273</v>
      </c>
    </row>
    <row r="186" spans="2:8" ht="32.25" customHeight="1" x14ac:dyDescent="0.25">
      <c r="B186" s="67"/>
      <c r="C186" s="68"/>
      <c r="D186" s="16" t="s">
        <v>202</v>
      </c>
      <c r="E186" s="37">
        <f>SUM(E175:E185)</f>
        <v>47739302</v>
      </c>
      <c r="F186" s="37">
        <f t="shared" ref="F186:H186" si="23">SUM(F175:F185)</f>
        <v>36653757</v>
      </c>
      <c r="G186" s="37">
        <f t="shared" si="23"/>
        <v>6677273</v>
      </c>
      <c r="H186" s="38">
        <f t="shared" si="23"/>
        <v>4408272</v>
      </c>
    </row>
    <row r="187" spans="2:8" x14ac:dyDescent="0.25">
      <c r="B187" s="59">
        <f>+B185+1</f>
        <v>159</v>
      </c>
      <c r="C187" s="60">
        <v>1</v>
      </c>
      <c r="D187" s="4" t="s">
        <v>175</v>
      </c>
      <c r="E187" s="27">
        <f t="shared" ref="E187:E188" si="24">+F187+G187+H187</f>
        <v>6944852</v>
      </c>
      <c r="F187" s="28">
        <v>4560104</v>
      </c>
      <c r="G187" s="28">
        <v>918526</v>
      </c>
      <c r="H187" s="29">
        <v>1466222</v>
      </c>
    </row>
    <row r="188" spans="2:8" x14ac:dyDescent="0.25">
      <c r="B188" s="59">
        <f>+B187+1</f>
        <v>160</v>
      </c>
      <c r="C188" s="60">
        <v>2</v>
      </c>
      <c r="D188" s="4" t="s">
        <v>183</v>
      </c>
      <c r="E188" s="27">
        <f t="shared" si="24"/>
        <v>2245253</v>
      </c>
      <c r="F188" s="28">
        <v>1445660</v>
      </c>
      <c r="G188" s="28">
        <v>358626</v>
      </c>
      <c r="H188" s="29">
        <v>440967</v>
      </c>
    </row>
    <row r="189" spans="2:8" ht="21" customHeight="1" x14ac:dyDescent="0.25">
      <c r="B189" s="65"/>
      <c r="C189" s="66"/>
      <c r="D189" s="18" t="s">
        <v>170</v>
      </c>
      <c r="E189" s="37">
        <f>+E188+E187</f>
        <v>9190105</v>
      </c>
      <c r="F189" s="37">
        <f>+F188+F187</f>
        <v>6005764</v>
      </c>
      <c r="G189" s="37">
        <f t="shared" ref="G189:H189" si="25">+G188+G187</f>
        <v>1277152</v>
      </c>
      <c r="H189" s="38">
        <f t="shared" si="25"/>
        <v>1907189</v>
      </c>
    </row>
    <row r="190" spans="2:8" x14ac:dyDescent="0.25">
      <c r="B190" s="59">
        <f>+B188+1</f>
        <v>161</v>
      </c>
      <c r="C190" s="60">
        <v>1</v>
      </c>
      <c r="D190" s="4" t="s">
        <v>163</v>
      </c>
      <c r="E190" s="27">
        <f t="shared" ref="E190" si="26">+F190+G190+H190</f>
        <v>800000000</v>
      </c>
      <c r="F190" s="28">
        <v>0</v>
      </c>
      <c r="G190" s="28">
        <v>0</v>
      </c>
      <c r="H190" s="29">
        <v>800000000</v>
      </c>
    </row>
    <row r="191" spans="2:8" ht="32.25" customHeight="1" x14ac:dyDescent="0.25">
      <c r="B191" s="65"/>
      <c r="C191" s="66"/>
      <c r="D191" s="18" t="s">
        <v>201</v>
      </c>
      <c r="E191" s="37">
        <f>E190</f>
        <v>800000000</v>
      </c>
      <c r="F191" s="37">
        <f>F190</f>
        <v>0</v>
      </c>
      <c r="G191" s="37">
        <f t="shared" ref="G191" si="27">G190</f>
        <v>0</v>
      </c>
      <c r="H191" s="38">
        <f t="shared" ref="H191" si="28">H190</f>
        <v>800000000</v>
      </c>
    </row>
    <row r="192" spans="2:8" x14ac:dyDescent="0.25">
      <c r="B192" s="59">
        <f>+B190+1</f>
        <v>162</v>
      </c>
      <c r="C192" s="60">
        <v>1</v>
      </c>
      <c r="D192" s="4" t="s">
        <v>191</v>
      </c>
      <c r="E192" s="27">
        <f>+F192+G192+H192</f>
        <v>1350000</v>
      </c>
      <c r="F192" s="28">
        <v>1080000</v>
      </c>
      <c r="G192" s="28">
        <v>270000</v>
      </c>
      <c r="H192" s="29">
        <v>0</v>
      </c>
    </row>
    <row r="193" spans="2:8" ht="21" customHeight="1" x14ac:dyDescent="0.25">
      <c r="B193" s="61"/>
      <c r="C193" s="62"/>
      <c r="D193" s="18" t="s">
        <v>192</v>
      </c>
      <c r="E193" s="25">
        <f>+E192</f>
        <v>1350000</v>
      </c>
      <c r="F193" s="25">
        <f>+F192</f>
        <v>1080000</v>
      </c>
      <c r="G193" s="25">
        <f t="shared" ref="G193" si="29">+G192</f>
        <v>270000</v>
      </c>
      <c r="H193" s="26">
        <f t="shared" ref="H193" si="30">+H192</f>
        <v>0</v>
      </c>
    </row>
    <row r="194" spans="2:8" x14ac:dyDescent="0.25">
      <c r="B194" s="59"/>
      <c r="C194" s="63">
        <v>1</v>
      </c>
      <c r="D194" s="6" t="s">
        <v>165</v>
      </c>
      <c r="E194" s="27">
        <f t="shared" ref="E194:E197" si="31">+F194+G194+H194</f>
        <v>294728984</v>
      </c>
      <c r="F194" s="80">
        <f>267684356+11317</f>
        <v>267695673</v>
      </c>
      <c r="G194" s="28">
        <v>27033311</v>
      </c>
      <c r="H194" s="29">
        <v>0</v>
      </c>
    </row>
    <row r="195" spans="2:8" x14ac:dyDescent="0.25">
      <c r="B195" s="59"/>
      <c r="C195" s="63">
        <v>2</v>
      </c>
      <c r="D195" s="6" t="s">
        <v>164</v>
      </c>
      <c r="E195" s="27">
        <f t="shared" si="31"/>
        <v>6516700</v>
      </c>
      <c r="F195" s="28">
        <v>4295401</v>
      </c>
      <c r="G195" s="28">
        <v>1063971</v>
      </c>
      <c r="H195" s="29">
        <v>1157328</v>
      </c>
    </row>
    <row r="196" spans="2:8" x14ac:dyDescent="0.25">
      <c r="B196" s="59"/>
      <c r="C196" s="63">
        <v>3</v>
      </c>
      <c r="D196" s="6" t="s">
        <v>166</v>
      </c>
      <c r="E196" s="27">
        <f t="shared" si="31"/>
        <v>10666792</v>
      </c>
      <c r="F196" s="28">
        <v>7457064</v>
      </c>
      <c r="G196" s="28">
        <v>1845615</v>
      </c>
      <c r="H196" s="29">
        <v>1364113</v>
      </c>
    </row>
    <row r="197" spans="2:8" ht="31.5" x14ac:dyDescent="0.25">
      <c r="B197" s="59"/>
      <c r="C197" s="63">
        <v>4</v>
      </c>
      <c r="D197" s="6" t="s">
        <v>167</v>
      </c>
      <c r="E197" s="27">
        <f t="shared" si="31"/>
        <v>258119600</v>
      </c>
      <c r="F197" s="28">
        <v>0</v>
      </c>
      <c r="G197" s="28">
        <v>0</v>
      </c>
      <c r="H197" s="29">
        <v>258119600</v>
      </c>
    </row>
    <row r="198" spans="2:8" ht="21" customHeight="1" thickBot="1" x14ac:dyDescent="0.3">
      <c r="B198" s="69"/>
      <c r="C198" s="70"/>
      <c r="D198" s="19" t="s">
        <v>168</v>
      </c>
      <c r="E198" s="71">
        <f>SUM(E194:E197)</f>
        <v>570032076</v>
      </c>
      <c r="F198" s="71">
        <f>SUM(F194:F197)</f>
        <v>279448138</v>
      </c>
      <c r="G198" s="71">
        <f>SUM(G194:G197)</f>
        <v>29942897</v>
      </c>
      <c r="H198" s="72">
        <f>SUM(H194:H197)</f>
        <v>260641041</v>
      </c>
    </row>
    <row r="199" spans="2:8" ht="33" customHeight="1" thickBot="1" x14ac:dyDescent="0.3">
      <c r="B199" s="82" t="s">
        <v>139</v>
      </c>
      <c r="C199" s="83"/>
      <c r="D199" s="84"/>
      <c r="E199" s="73">
        <f>+E6+E8+E10+E193+E87+E89+E91+E141+E163+E169+E186+E145+E189+E174+E191+E198</f>
        <v>6130330000.0059996</v>
      </c>
      <c r="F199" s="73">
        <f>+F6+F8+F10+F193+F87+F89+F91+F141+F163+F169+F186+F145+F189+F174+F191+F198</f>
        <v>2716209233.0019999</v>
      </c>
      <c r="G199" s="73">
        <f>+G6+G8+G10+G193+G87+G89+G91+G141+G163+G169+G186+G145+G189+G174+G191+G198</f>
        <v>294707591</v>
      </c>
      <c r="H199" s="74">
        <f>+H6+H8+H10+H193+H87+H89+H91+H141+H163+H169+H186+H145+H189+H174+H191+H198</f>
        <v>3119413176.0039997</v>
      </c>
    </row>
    <row r="200" spans="2:8" x14ac:dyDescent="0.25">
      <c r="E200" s="79"/>
    </row>
    <row r="201" spans="2:8" x14ac:dyDescent="0.25">
      <c r="E201" s="77"/>
    </row>
  </sheetData>
  <customSheetViews>
    <customSheetView guid="{695307FA-A9B4-4F58-B813-729A079F3ACC}" scale="85" showPageBreaks="1" fitToPage="1" printArea="1">
      <pane xSplit="2" ySplit="4" topLeftCell="C174" activePane="bottomRight" state="frozen"/>
      <selection pane="bottomRight" activeCell="C1" sqref="C1:I2"/>
      <pageMargins left="0.39370078740157483" right="0.39370078740157483" top="0.78740157480314965" bottom="0.39370078740157483" header="0.59055118110236227" footer="0.39370078740157483"/>
      <printOptions horizontalCentered="1"/>
      <pageSetup paperSize="9" scale="73" fitToHeight="0" orientation="landscape" r:id="rId1"/>
    </customSheetView>
    <customSheetView guid="{48BE52D0-43D0-475A-B540-76EDF03D897D}" scale="85" fitToPage="1">
      <pane xSplit="2" ySplit="4" topLeftCell="C115" activePane="bottomRight" state="frozen"/>
      <selection pane="bottomRight" activeCell="O120" sqref="O120"/>
      <pageMargins left="0.39370078740157483" right="0.39370078740157483" top="0.78740157480314965" bottom="0.39370078740157483" header="0.59055118110236227" footer="0.39370078740157483"/>
      <printOptions horizontalCentered="1"/>
      <pageSetup paperSize="9" scale="74" fitToHeight="10" orientation="landscape" r:id="rId2"/>
    </customSheetView>
  </customSheetViews>
  <mergeCells count="2">
    <mergeCell ref="B1:H2"/>
    <mergeCell ref="B199:D199"/>
  </mergeCells>
  <printOptions horizontalCentered="1"/>
  <pageMargins left="0.39370078740157483" right="0.39370078740157483" top="0.78740157480314965" bottom="0.39370078740157483" header="0.39370078740157483" footer="0.39370078740157483"/>
  <pageSetup paperSize="9" scale="72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для сайта</vt:lpstr>
      <vt:lpstr>'СВОД для сайта'!Print_Titles</vt:lpstr>
      <vt:lpstr>'СВОД для сайта'!Область_печати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Халиков Акмал Холбоевич</cp:lastModifiedBy>
  <cp:lastPrinted>2024-04-26T15:12:40Z</cp:lastPrinted>
  <dcterms:created xsi:type="dcterms:W3CDTF">2021-04-30T13:09:32Z</dcterms:created>
  <dcterms:modified xsi:type="dcterms:W3CDTF">2024-07-27T11:09:44Z</dcterms:modified>
</cp:coreProperties>
</file>