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4\2-kv\"/>
    </mc:Choice>
  </mc:AlternateContent>
  <xr:revisionPtr revIDLastSave="0" documentId="13_ncr:1_{7E2711A5-CE63-401F-9AAA-AD995CC874B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ImportRow">Лист1!#REF!</definedName>
    <definedName name="OnDate">Лист1!#REF!</definedName>
    <definedName name="Organization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5" i="1"/>
  <c r="E26" i="1" l="1"/>
  <c r="D26" i="1" s="1"/>
  <c r="E25" i="1"/>
  <c r="D25" i="1" s="1"/>
  <c r="J24" i="1"/>
  <c r="D24" i="1" s="1"/>
  <c r="I14" i="1"/>
  <c r="I19" i="1" s="1"/>
  <c r="H14" i="1"/>
  <c r="H19" i="1" s="1"/>
  <c r="I37" i="1"/>
  <c r="I44" i="1" s="1"/>
  <c r="H37" i="1"/>
  <c r="E22" i="1"/>
  <c r="E21" i="1"/>
  <c r="D21" i="1" s="1"/>
  <c r="F20" i="1"/>
  <c r="E20" i="1"/>
  <c r="F8" i="1"/>
  <c r="E8" i="1"/>
  <c r="J44" i="1"/>
  <c r="H44" i="1"/>
  <c r="G44" i="1"/>
  <c r="F44" i="1"/>
  <c r="E44" i="1"/>
  <c r="I36" i="1"/>
  <c r="H36" i="1"/>
  <c r="G36" i="1"/>
  <c r="F36" i="1"/>
  <c r="J19" i="1"/>
  <c r="G19" i="1"/>
  <c r="J13" i="1"/>
  <c r="D43" i="1"/>
  <c r="D31" i="1"/>
  <c r="D32" i="1"/>
  <c r="D33" i="1"/>
  <c r="D42" i="1"/>
  <c r="F19" i="1"/>
  <c r="D41" i="1"/>
  <c r="D40" i="1"/>
  <c r="D9" i="1"/>
  <c r="D10" i="1"/>
  <c r="D15" i="1"/>
  <c r="D11" i="1"/>
  <c r="D38" i="1"/>
  <c r="D16" i="1"/>
  <c r="D12" i="1"/>
  <c r="D17" i="1"/>
  <c r="D39" i="1"/>
  <c r="D30" i="1"/>
  <c r="D29" i="1"/>
  <c r="D27" i="1"/>
  <c r="D28" i="1"/>
  <c r="D18" i="1"/>
  <c r="J36" i="1" l="1"/>
  <c r="J45" i="1" s="1"/>
  <c r="D20" i="1"/>
  <c r="E36" i="1"/>
  <c r="D14" i="1"/>
  <c r="D8" i="1"/>
  <c r="E19" i="1"/>
  <c r="F13" i="1"/>
  <c r="F45" i="1" s="1"/>
  <c r="E13" i="1"/>
  <c r="G13" i="1"/>
  <c r="G45" i="1" s="1"/>
  <c r="H13" i="1"/>
  <c r="H45" i="1" s="1"/>
  <c r="I13" i="1"/>
  <c r="I45" i="1" s="1"/>
  <c r="D22" i="1"/>
  <c r="D37" i="1"/>
  <c r="D44" i="1" s="1"/>
  <c r="D23" i="1"/>
  <c r="D36" i="1" l="1"/>
  <c r="E45" i="1"/>
  <c r="D19" i="1"/>
  <c r="D13" i="1"/>
  <c r="D45" i="1" l="1"/>
</calcChain>
</file>

<file path=xl/sharedStrings.xml><?xml version="1.0" encoding="utf-8"?>
<sst xmlns="http://schemas.openxmlformats.org/spreadsheetml/2006/main" count="65" uniqueCount="44">
  <si>
    <t>Каримов Комилжон Хамидович</t>
  </si>
  <si>
    <t>Ф.И.О.</t>
  </si>
  <si>
    <t>Т/р</t>
  </si>
  <si>
    <t>Лавозими</t>
  </si>
  <si>
    <t>шу жумладан</t>
  </si>
  <si>
    <t>Маҳаллий</t>
  </si>
  <si>
    <t>Хорижий</t>
  </si>
  <si>
    <t>Вазир</t>
  </si>
  <si>
    <t>Вазирнинг биринчи ўринбосари</t>
  </si>
  <si>
    <t>Бузрукхонов Сарвархон Мунавархонович</t>
  </si>
  <si>
    <t>Турдикулова Шахло Уткуровна</t>
  </si>
  <si>
    <t>Вазир ўринбосари</t>
  </si>
  <si>
    <t>Транспорт харажати</t>
  </si>
  <si>
    <t>Манзил</t>
  </si>
  <si>
    <t>Мехмонхона харажати</t>
  </si>
  <si>
    <t>Кунлик харажати</t>
  </si>
  <si>
    <t>Хоразм вилояти</t>
  </si>
  <si>
    <t>Фарғона вилояти</t>
  </si>
  <si>
    <t>Наманган вилояти</t>
  </si>
  <si>
    <t>Андижон вилояти</t>
  </si>
  <si>
    <t>Жами сарфланган
 маблағ</t>
  </si>
  <si>
    <t>Жами:</t>
  </si>
  <si>
    <t>Вазирлик бўйича жами харажат:</t>
  </si>
  <si>
    <t>Шарипов Конгратбай Авезимбетович</t>
  </si>
  <si>
    <t>Жанубий Корея</t>
  </si>
  <si>
    <t>Хитой Халқ Республикаси</t>
  </si>
  <si>
    <t>Япония</t>
  </si>
  <si>
    <t>Франция</t>
  </si>
  <si>
    <t>Махкамов Отабек Мухтарович</t>
  </si>
  <si>
    <t>Далиев Шахрух Хожакбарович</t>
  </si>
  <si>
    <t>Жиззах</t>
  </si>
  <si>
    <t>Самарқанд </t>
  </si>
  <si>
    <t>Навоий</t>
  </si>
  <si>
    <t>Россия Федерацияси</t>
  </si>
  <si>
    <t>Белоруссия</t>
  </si>
  <si>
    <t>Нукус</t>
  </si>
  <si>
    <t>Лондон</t>
  </si>
  <si>
    <t>Турция</t>
  </si>
  <si>
    <t>Рим</t>
  </si>
  <si>
    <t>Фарғона</t>
  </si>
  <si>
    <t>Термиз</t>
  </si>
  <si>
    <t>Шаҳрисабз</t>
  </si>
  <si>
    <t>Ўзбекистон Республикаси Олий таълим, фан ва инновациялар вазирлиги раҳбариятининг 2024 йил январь-июнь ойларида 
маҳаллий ва хорижий хизмат сафарлари учун сарфланган маблағлар тўғрисида маълумот</t>
  </si>
  <si>
    <t>Уммон Султонлиги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</si>
</sst>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/>
  </cellStyleXfs>
  <cellXfs count="87">
    <xf numFmtId="0" fontId="0" fillId="0" borderId="0" xfId="0"/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7" fillId="0" borderId="14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64" fontId="7" fillId="0" borderId="22" xfId="1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3" fontId="1" fillId="0" borderId="0" xfId="1"/>
    <xf numFmtId="49" fontId="2" fillId="0" borderId="4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164" fontId="7" fillId="0" borderId="35" xfId="1" applyNumberFormat="1" applyFont="1" applyBorder="1" applyAlignment="1">
      <alignment horizontal="center" vertical="center"/>
    </xf>
    <xf numFmtId="164" fontId="7" fillId="0" borderId="36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7" fillId="0" borderId="37" xfId="1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164" fontId="7" fillId="0" borderId="40" xfId="1" applyNumberFormat="1" applyFont="1" applyBorder="1" applyAlignment="1">
      <alignment horizontal="center" vertical="center"/>
    </xf>
    <xf numFmtId="164" fontId="7" fillId="0" borderId="41" xfId="1" applyNumberFormat="1" applyFont="1" applyBorder="1" applyAlignment="1">
      <alignment horizontal="center" vertical="center"/>
    </xf>
    <xf numFmtId="164" fontId="7" fillId="0" borderId="33" xfId="1" applyNumberFormat="1" applyFont="1" applyBorder="1" applyAlignment="1">
      <alignment horizontal="center" vertical="center"/>
    </xf>
    <xf numFmtId="164" fontId="7" fillId="0" borderId="42" xfId="1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Normal="100" zoomScaleSheetLayoutView="100" workbookViewId="0">
      <pane ySplit="6" topLeftCell="A7" activePane="bottomLeft" state="frozen"/>
      <selection pane="bottomLeft" activeCell="G24" sqref="G24"/>
    </sheetView>
  </sheetViews>
  <sheetFormatPr defaultRowHeight="15" x14ac:dyDescent="0.25"/>
  <cols>
    <col min="1" max="1" width="4.140625" style="5" bestFit="1" customWidth="1"/>
    <col min="2" max="2" width="19.42578125" style="5" customWidth="1"/>
    <col min="3" max="3" width="16.28515625" style="5" customWidth="1"/>
    <col min="4" max="4" width="18.85546875" style="5" bestFit="1" customWidth="1"/>
    <col min="5" max="10" width="15" style="5" customWidth="1"/>
    <col min="11" max="11" width="21" style="6" customWidth="1"/>
    <col min="12" max="12" width="9.140625" style="5"/>
    <col min="13" max="13" width="14" style="28" bestFit="1" customWidth="1"/>
    <col min="14" max="16384" width="9.140625" style="5"/>
  </cols>
  <sheetData>
    <row r="1" spans="1:13" x14ac:dyDescent="0.25">
      <c r="A1" s="2"/>
      <c r="B1" s="3"/>
      <c r="C1" s="3"/>
      <c r="D1" s="47"/>
      <c r="E1" s="47"/>
      <c r="F1" s="47"/>
      <c r="G1" s="47"/>
      <c r="H1" s="47"/>
      <c r="I1" s="47"/>
      <c r="J1" s="47"/>
    </row>
    <row r="2" spans="1:13" ht="38.25" customHeight="1" x14ac:dyDescent="0.25">
      <c r="A2" s="63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3" ht="15.75" thickBot="1" x14ac:dyDescent="0.3">
      <c r="A3" s="1"/>
      <c r="B3" s="1"/>
      <c r="C3" s="1"/>
      <c r="D3" s="1"/>
      <c r="E3" s="1"/>
      <c r="F3" s="1"/>
      <c r="G3" s="1"/>
    </row>
    <row r="4" spans="1:13" ht="15.75" thickBot="1" x14ac:dyDescent="0.3">
      <c r="A4" s="51" t="s">
        <v>2</v>
      </c>
      <c r="B4" s="48" t="s">
        <v>1</v>
      </c>
      <c r="C4" s="48" t="s">
        <v>3</v>
      </c>
      <c r="D4" s="54" t="s">
        <v>20</v>
      </c>
      <c r="E4" s="60" t="s">
        <v>4</v>
      </c>
      <c r="F4" s="61"/>
      <c r="G4" s="61"/>
      <c r="H4" s="61"/>
      <c r="I4" s="61"/>
      <c r="J4" s="62"/>
      <c r="K4" s="64" t="s">
        <v>13</v>
      </c>
    </row>
    <row r="5" spans="1:13" ht="15.75" x14ac:dyDescent="0.25">
      <c r="A5" s="52"/>
      <c r="B5" s="49"/>
      <c r="C5" s="49"/>
      <c r="D5" s="55"/>
      <c r="E5" s="57" t="s">
        <v>5</v>
      </c>
      <c r="F5" s="58"/>
      <c r="G5" s="59"/>
      <c r="H5" s="57" t="s">
        <v>6</v>
      </c>
      <c r="I5" s="58"/>
      <c r="J5" s="59"/>
      <c r="K5" s="65"/>
    </row>
    <row r="6" spans="1:13" ht="39" customHeight="1" thickBot="1" x14ac:dyDescent="0.3">
      <c r="A6" s="53"/>
      <c r="B6" s="50"/>
      <c r="C6" s="50"/>
      <c r="D6" s="56"/>
      <c r="E6" s="24" t="s">
        <v>12</v>
      </c>
      <c r="F6" s="10" t="s">
        <v>14</v>
      </c>
      <c r="G6" s="25" t="s">
        <v>15</v>
      </c>
      <c r="H6" s="24" t="s">
        <v>12</v>
      </c>
      <c r="I6" s="10" t="s">
        <v>14</v>
      </c>
      <c r="J6" s="25" t="s">
        <v>15</v>
      </c>
      <c r="K6" s="66"/>
    </row>
    <row r="7" spans="1:13" ht="9" customHeight="1" thickBot="1" x14ac:dyDescent="0.3">
      <c r="A7" s="72"/>
      <c r="B7" s="73"/>
      <c r="C7" s="73"/>
      <c r="D7" s="73"/>
      <c r="E7" s="73"/>
      <c r="F7" s="73"/>
      <c r="G7" s="73"/>
      <c r="H7" s="73"/>
      <c r="I7" s="73"/>
      <c r="J7" s="73"/>
      <c r="K7" s="26"/>
    </row>
    <row r="8" spans="1:13" x14ac:dyDescent="0.25">
      <c r="A8" s="7">
        <v>1</v>
      </c>
      <c r="B8" s="67" t="s">
        <v>23</v>
      </c>
      <c r="C8" s="67" t="s">
        <v>7</v>
      </c>
      <c r="D8" s="11">
        <f t="shared" ref="D8:D12" si="0">+E8+F8+G8+H8+I8+J8</f>
        <v>4355522</v>
      </c>
      <c r="E8" s="13">
        <f>1628992+776530</f>
        <v>2405522</v>
      </c>
      <c r="F8" s="8">
        <f>880000+900000</f>
        <v>1780000</v>
      </c>
      <c r="G8" s="14">
        <v>170000</v>
      </c>
      <c r="H8" s="13">
        <v>0</v>
      </c>
      <c r="I8" s="8">
        <v>0</v>
      </c>
      <c r="J8" s="14">
        <v>0</v>
      </c>
      <c r="K8" s="17" t="s">
        <v>16</v>
      </c>
    </row>
    <row r="9" spans="1:13" x14ac:dyDescent="0.25">
      <c r="A9" s="9">
        <v>2</v>
      </c>
      <c r="B9" s="68"/>
      <c r="C9" s="68"/>
      <c r="D9" s="12">
        <f t="shared" si="0"/>
        <v>2356930</v>
      </c>
      <c r="E9" s="15">
        <v>720930</v>
      </c>
      <c r="F9" s="4">
        <v>1500000</v>
      </c>
      <c r="G9" s="16">
        <v>136000</v>
      </c>
      <c r="H9" s="15">
        <v>0</v>
      </c>
      <c r="I9" s="4">
        <v>0</v>
      </c>
      <c r="J9" s="16">
        <v>0</v>
      </c>
      <c r="K9" s="18" t="s">
        <v>19</v>
      </c>
    </row>
    <row r="10" spans="1:13" x14ac:dyDescent="0.25">
      <c r="A10" s="9">
        <v>3</v>
      </c>
      <c r="B10" s="68"/>
      <c r="C10" s="68"/>
      <c r="D10" s="12">
        <f t="shared" si="0"/>
        <v>2570000</v>
      </c>
      <c r="E10" s="15"/>
      <c r="F10" s="4">
        <v>2400000</v>
      </c>
      <c r="G10" s="16">
        <v>170000</v>
      </c>
      <c r="H10" s="15">
        <v>0</v>
      </c>
      <c r="I10" s="4">
        <v>0</v>
      </c>
      <c r="J10" s="16">
        <v>0</v>
      </c>
      <c r="K10" s="18" t="s">
        <v>18</v>
      </c>
    </row>
    <row r="11" spans="1:13" x14ac:dyDescent="0.25">
      <c r="A11" s="9">
        <v>4</v>
      </c>
      <c r="B11" s="68"/>
      <c r="C11" s="68"/>
      <c r="D11" s="12">
        <f t="shared" si="0"/>
        <v>1536000</v>
      </c>
      <c r="E11" s="15"/>
      <c r="F11" s="4">
        <v>1400000</v>
      </c>
      <c r="G11" s="16">
        <v>136000</v>
      </c>
      <c r="H11" s="15"/>
      <c r="I11" s="4"/>
      <c r="J11" s="16"/>
      <c r="K11" s="18" t="s">
        <v>30</v>
      </c>
    </row>
    <row r="12" spans="1:13" ht="15.75" thickBot="1" x14ac:dyDescent="0.3">
      <c r="A12" s="30">
        <v>5</v>
      </c>
      <c r="B12" s="69"/>
      <c r="C12" s="69"/>
      <c r="D12" s="31">
        <f t="shared" si="0"/>
        <v>45754350.810000002</v>
      </c>
      <c r="E12" s="32"/>
      <c r="F12" s="33"/>
      <c r="G12" s="34"/>
      <c r="H12" s="32">
        <v>30273286</v>
      </c>
      <c r="I12" s="33">
        <v>14340599.210000001</v>
      </c>
      <c r="J12" s="34">
        <v>1140465.6000000001</v>
      </c>
      <c r="K12" s="35" t="s">
        <v>34</v>
      </c>
    </row>
    <row r="13" spans="1:13" ht="15.75" thickBot="1" x14ac:dyDescent="0.3">
      <c r="A13" s="74" t="s">
        <v>21</v>
      </c>
      <c r="B13" s="75"/>
      <c r="C13" s="76"/>
      <c r="D13" s="36">
        <f t="shared" ref="D13:J13" si="1">SUM(D8:D12)</f>
        <v>56572802.810000002</v>
      </c>
      <c r="E13" s="37">
        <f t="shared" si="1"/>
        <v>3126452</v>
      </c>
      <c r="F13" s="38">
        <f t="shared" si="1"/>
        <v>7080000</v>
      </c>
      <c r="G13" s="39">
        <f t="shared" si="1"/>
        <v>612000</v>
      </c>
      <c r="H13" s="37">
        <f t="shared" si="1"/>
        <v>30273286</v>
      </c>
      <c r="I13" s="38">
        <f t="shared" si="1"/>
        <v>14340599.210000001</v>
      </c>
      <c r="J13" s="39">
        <f t="shared" si="1"/>
        <v>1140465.6000000001</v>
      </c>
      <c r="K13" s="40"/>
    </row>
    <row r="14" spans="1:13" ht="30" x14ac:dyDescent="0.25">
      <c r="A14" s="7">
        <v>1</v>
      </c>
      <c r="B14" s="80" t="s">
        <v>0</v>
      </c>
      <c r="C14" s="80" t="s">
        <v>8</v>
      </c>
      <c r="D14" s="11">
        <f t="shared" ref="D14:D43" si="2">+E14+F14+G14+H14+I14+J14</f>
        <v>64687752.130000003</v>
      </c>
      <c r="E14" s="13">
        <v>0</v>
      </c>
      <c r="F14" s="8">
        <v>0</v>
      </c>
      <c r="G14" s="14">
        <v>0</v>
      </c>
      <c r="H14" s="13">
        <f>21994684+6429042.24+9739012.22</f>
        <v>38162738.460000001</v>
      </c>
      <c r="I14" s="8">
        <f>9325476+3511214.41+10188946</f>
        <v>23025636.41</v>
      </c>
      <c r="J14" s="14">
        <v>3499377.26</v>
      </c>
      <c r="K14" s="17" t="s">
        <v>25</v>
      </c>
    </row>
    <row r="15" spans="1:13" x14ac:dyDescent="0.25">
      <c r="A15" s="9">
        <v>2</v>
      </c>
      <c r="B15" s="81"/>
      <c r="C15" s="81"/>
      <c r="D15" s="12">
        <f t="shared" si="2"/>
        <v>48760458.810000002</v>
      </c>
      <c r="E15" s="15">
        <v>0</v>
      </c>
      <c r="F15" s="4">
        <v>0</v>
      </c>
      <c r="G15" s="16">
        <v>0</v>
      </c>
      <c r="H15" s="15">
        <v>31143682.829999998</v>
      </c>
      <c r="I15" s="4">
        <v>14515515.779999999</v>
      </c>
      <c r="J15" s="16">
        <v>3101260.2</v>
      </c>
      <c r="K15" s="18" t="s">
        <v>27</v>
      </c>
    </row>
    <row r="16" spans="1:13" x14ac:dyDescent="0.25">
      <c r="A16" s="9">
        <v>3</v>
      </c>
      <c r="B16" s="83" t="s">
        <v>29</v>
      </c>
      <c r="C16" s="83" t="s">
        <v>8</v>
      </c>
      <c r="D16" s="12">
        <f t="shared" si="2"/>
        <v>2278000</v>
      </c>
      <c r="E16" s="15">
        <v>1530000</v>
      </c>
      <c r="F16" s="4">
        <v>680000</v>
      </c>
      <c r="G16" s="16">
        <v>68000</v>
      </c>
      <c r="H16" s="15"/>
      <c r="I16" s="4"/>
      <c r="J16" s="16"/>
      <c r="K16" s="18" t="s">
        <v>40</v>
      </c>
      <c r="M16" s="5"/>
    </row>
    <row r="17" spans="1:13" x14ac:dyDescent="0.25">
      <c r="A17" s="9">
        <v>4</v>
      </c>
      <c r="B17" s="68"/>
      <c r="C17" s="68"/>
      <c r="D17" s="12">
        <f t="shared" si="2"/>
        <v>4344904</v>
      </c>
      <c r="E17" s="15">
        <v>2916904</v>
      </c>
      <c r="F17" s="4">
        <v>1360000</v>
      </c>
      <c r="G17" s="16">
        <v>68000</v>
      </c>
      <c r="H17" s="15"/>
      <c r="I17" s="4"/>
      <c r="J17" s="16"/>
      <c r="K17" s="18" t="s">
        <v>35</v>
      </c>
      <c r="M17" s="5"/>
    </row>
    <row r="18" spans="1:13" ht="15.75" thickBot="1" x14ac:dyDescent="0.3">
      <c r="A18" s="30">
        <v>5</v>
      </c>
      <c r="B18" s="69"/>
      <c r="C18" s="69"/>
      <c r="D18" s="31">
        <f t="shared" si="2"/>
        <v>32043244.149999999</v>
      </c>
      <c r="E18" s="32"/>
      <c r="F18" s="33"/>
      <c r="G18" s="34"/>
      <c r="H18" s="32">
        <v>25177977</v>
      </c>
      <c r="I18" s="33">
        <v>5417991</v>
      </c>
      <c r="J18" s="34">
        <v>1447276.15</v>
      </c>
      <c r="K18" s="35" t="s">
        <v>33</v>
      </c>
      <c r="M18" s="5"/>
    </row>
    <row r="19" spans="1:13" ht="15.75" thickBot="1" x14ac:dyDescent="0.3">
      <c r="A19" s="77" t="s">
        <v>21</v>
      </c>
      <c r="B19" s="78"/>
      <c r="C19" s="79"/>
      <c r="D19" s="19">
        <f t="shared" ref="D19:J19" si="3">SUM(D14:D18)</f>
        <v>152114359.09</v>
      </c>
      <c r="E19" s="20">
        <f t="shared" si="3"/>
        <v>4446904</v>
      </c>
      <c r="F19" s="21">
        <f t="shared" si="3"/>
        <v>2040000</v>
      </c>
      <c r="G19" s="22">
        <f t="shared" si="3"/>
        <v>136000</v>
      </c>
      <c r="H19" s="20">
        <f t="shared" si="3"/>
        <v>94484398.289999992</v>
      </c>
      <c r="I19" s="21">
        <f t="shared" si="3"/>
        <v>42959143.189999998</v>
      </c>
      <c r="J19" s="22">
        <f t="shared" si="3"/>
        <v>8047913.6099999994</v>
      </c>
      <c r="K19" s="27"/>
    </row>
    <row r="20" spans="1:13" x14ac:dyDescent="0.25">
      <c r="A20" s="7">
        <v>1</v>
      </c>
      <c r="B20" s="67" t="s">
        <v>9</v>
      </c>
      <c r="C20" s="67" t="s">
        <v>11</v>
      </c>
      <c r="D20" s="11">
        <f t="shared" si="2"/>
        <v>3735522</v>
      </c>
      <c r="E20" s="13">
        <f>1628992+776530</f>
        <v>2405522</v>
      </c>
      <c r="F20" s="8">
        <f>600000+560000</f>
        <v>1160000</v>
      </c>
      <c r="G20" s="14">
        <v>170000</v>
      </c>
      <c r="H20" s="13">
        <v>0</v>
      </c>
      <c r="I20" s="8">
        <v>0</v>
      </c>
      <c r="J20" s="14">
        <v>0</v>
      </c>
      <c r="K20" s="17" t="s">
        <v>16</v>
      </c>
    </row>
    <row r="21" spans="1:13" x14ac:dyDescent="0.25">
      <c r="A21" s="9">
        <v>2</v>
      </c>
      <c r="B21" s="68"/>
      <c r="C21" s="68"/>
      <c r="D21" s="12">
        <f t="shared" si="2"/>
        <v>1925877</v>
      </c>
      <c r="E21" s="15">
        <f>871847+566030</f>
        <v>1437877</v>
      </c>
      <c r="F21" s="4">
        <v>420000</v>
      </c>
      <c r="G21" s="16">
        <v>68000</v>
      </c>
      <c r="H21" s="15">
        <v>0</v>
      </c>
      <c r="I21" s="4">
        <v>0</v>
      </c>
      <c r="J21" s="16">
        <v>0</v>
      </c>
      <c r="K21" s="18" t="s">
        <v>16</v>
      </c>
    </row>
    <row r="22" spans="1:13" x14ac:dyDescent="0.25">
      <c r="A22" s="9">
        <v>3</v>
      </c>
      <c r="B22" s="68"/>
      <c r="C22" s="68"/>
      <c r="D22" s="12">
        <f t="shared" si="2"/>
        <v>1832530</v>
      </c>
      <c r="E22" s="15">
        <f>115600+580930</f>
        <v>696530</v>
      </c>
      <c r="F22" s="4">
        <v>1000000</v>
      </c>
      <c r="G22" s="16">
        <v>136000</v>
      </c>
      <c r="H22" s="15">
        <v>0</v>
      </c>
      <c r="I22" s="4">
        <v>0</v>
      </c>
      <c r="J22" s="16">
        <v>0</v>
      </c>
      <c r="K22" s="18" t="s">
        <v>19</v>
      </c>
    </row>
    <row r="23" spans="1:13" x14ac:dyDescent="0.25">
      <c r="A23" s="9">
        <v>4</v>
      </c>
      <c r="B23" s="68"/>
      <c r="C23" s="68"/>
      <c r="D23" s="12">
        <f t="shared" si="2"/>
        <v>36735353.810000002</v>
      </c>
      <c r="E23" s="15">
        <v>0</v>
      </c>
      <c r="F23" s="4">
        <v>0</v>
      </c>
      <c r="G23" s="16">
        <v>0</v>
      </c>
      <c r="H23" s="15">
        <v>24845015</v>
      </c>
      <c r="I23" s="4">
        <v>8723200</v>
      </c>
      <c r="J23" s="16">
        <v>3167138.81</v>
      </c>
      <c r="K23" s="18" t="s">
        <v>24</v>
      </c>
    </row>
    <row r="24" spans="1:13" x14ac:dyDescent="0.25">
      <c r="A24" s="9">
        <v>5</v>
      </c>
      <c r="B24" s="68"/>
      <c r="C24" s="68"/>
      <c r="D24" s="12">
        <f t="shared" si="2"/>
        <v>68163283.879999995</v>
      </c>
      <c r="E24" s="15">
        <v>0</v>
      </c>
      <c r="F24" s="4">
        <v>0</v>
      </c>
      <c r="G24" s="16">
        <v>0</v>
      </c>
      <c r="H24" s="15">
        <v>50142249</v>
      </c>
      <c r="I24" s="4">
        <v>11634387.880000001</v>
      </c>
      <c r="J24" s="16">
        <f>5756647+630000</f>
        <v>6386647</v>
      </c>
      <c r="K24" s="18" t="s">
        <v>26</v>
      </c>
    </row>
    <row r="25" spans="1:13" x14ac:dyDescent="0.25">
      <c r="A25" s="9">
        <v>6</v>
      </c>
      <c r="B25" s="68"/>
      <c r="C25" s="68"/>
      <c r="D25" s="12">
        <f t="shared" si="2"/>
        <v>2129800</v>
      </c>
      <c r="E25" s="15">
        <f>96900+96900</f>
        <v>193800</v>
      </c>
      <c r="F25" s="4">
        <v>1800000</v>
      </c>
      <c r="G25" s="16">
        <v>136000</v>
      </c>
      <c r="H25" s="15">
        <v>0</v>
      </c>
      <c r="I25" s="4">
        <v>0</v>
      </c>
      <c r="J25" s="16">
        <v>0</v>
      </c>
      <c r="K25" s="18" t="s">
        <v>18</v>
      </c>
    </row>
    <row r="26" spans="1:13" x14ac:dyDescent="0.25">
      <c r="A26" s="9">
        <v>7</v>
      </c>
      <c r="B26" s="68"/>
      <c r="C26" s="68"/>
      <c r="D26" s="12">
        <f t="shared" si="2"/>
        <v>792534</v>
      </c>
      <c r="E26" s="15">
        <f>108800+615734</f>
        <v>724534</v>
      </c>
      <c r="F26" s="4">
        <v>0</v>
      </c>
      <c r="G26" s="16">
        <v>68000</v>
      </c>
      <c r="H26" s="15">
        <v>0</v>
      </c>
      <c r="I26" s="4">
        <v>0</v>
      </c>
      <c r="J26" s="16">
        <v>0</v>
      </c>
      <c r="K26" s="18" t="s">
        <v>17</v>
      </c>
    </row>
    <row r="27" spans="1:13" x14ac:dyDescent="0.25">
      <c r="A27" s="9">
        <v>8</v>
      </c>
      <c r="B27" s="68"/>
      <c r="C27" s="68"/>
      <c r="D27" s="12">
        <f t="shared" si="2"/>
        <v>1917000</v>
      </c>
      <c r="E27" s="15">
        <v>381000</v>
      </c>
      <c r="F27" s="4">
        <v>1400000</v>
      </c>
      <c r="G27" s="16">
        <v>136000</v>
      </c>
      <c r="H27" s="15"/>
      <c r="I27" s="4"/>
      <c r="J27" s="16"/>
      <c r="K27" s="18" t="s">
        <v>31</v>
      </c>
    </row>
    <row r="28" spans="1:13" x14ac:dyDescent="0.25">
      <c r="A28" s="9">
        <v>9</v>
      </c>
      <c r="B28" s="68"/>
      <c r="C28" s="68"/>
      <c r="D28" s="12">
        <f t="shared" si="2"/>
        <v>1937136</v>
      </c>
      <c r="E28" s="15">
        <v>1189136</v>
      </c>
      <c r="F28" s="4">
        <v>680000</v>
      </c>
      <c r="G28" s="16">
        <v>68000</v>
      </c>
      <c r="H28" s="15"/>
      <c r="I28" s="4"/>
      <c r="J28" s="16"/>
      <c r="K28" s="18" t="s">
        <v>32</v>
      </c>
    </row>
    <row r="29" spans="1:13" x14ac:dyDescent="0.25">
      <c r="A29" s="9">
        <v>10</v>
      </c>
      <c r="B29" s="68"/>
      <c r="C29" s="68"/>
      <c r="D29" s="12">
        <f t="shared" si="2"/>
        <v>860000</v>
      </c>
      <c r="E29" s="15">
        <v>792000</v>
      </c>
      <c r="F29" s="4"/>
      <c r="G29" s="16">
        <v>68000</v>
      </c>
      <c r="H29" s="15"/>
      <c r="I29" s="4"/>
      <c r="J29" s="16"/>
      <c r="K29" s="18" t="s">
        <v>31</v>
      </c>
    </row>
    <row r="30" spans="1:13" x14ac:dyDescent="0.25">
      <c r="A30" s="9">
        <v>11</v>
      </c>
      <c r="B30" s="68"/>
      <c r="C30" s="68"/>
      <c r="D30" s="12">
        <f t="shared" si="2"/>
        <v>1024000</v>
      </c>
      <c r="E30" s="15">
        <v>990000</v>
      </c>
      <c r="F30" s="4"/>
      <c r="G30" s="16">
        <v>34000</v>
      </c>
      <c r="H30" s="15"/>
      <c r="I30" s="4"/>
      <c r="J30" s="16"/>
      <c r="K30" s="18" t="s">
        <v>31</v>
      </c>
    </row>
    <row r="31" spans="1:13" x14ac:dyDescent="0.25">
      <c r="A31" s="9">
        <v>12</v>
      </c>
      <c r="B31" s="68"/>
      <c r="C31" s="68"/>
      <c r="D31" s="12">
        <f t="shared" si="2"/>
        <v>3200337</v>
      </c>
      <c r="E31" s="15">
        <v>2632337</v>
      </c>
      <c r="F31" s="4">
        <v>500000</v>
      </c>
      <c r="G31" s="16">
        <v>68000</v>
      </c>
      <c r="H31" s="15"/>
      <c r="I31" s="4"/>
      <c r="J31" s="16"/>
      <c r="K31" s="18" t="s">
        <v>35</v>
      </c>
    </row>
    <row r="32" spans="1:13" x14ac:dyDescent="0.25">
      <c r="A32" s="9">
        <v>13</v>
      </c>
      <c r="B32" s="68"/>
      <c r="C32" s="68"/>
      <c r="D32" s="12">
        <f t="shared" si="2"/>
        <v>36126714.409999996</v>
      </c>
      <c r="E32" s="15"/>
      <c r="F32" s="4"/>
      <c r="G32" s="16"/>
      <c r="H32" s="15">
        <v>27420234</v>
      </c>
      <c r="I32" s="4">
        <v>6080126.5099999998</v>
      </c>
      <c r="J32" s="16">
        <v>2626353.9</v>
      </c>
      <c r="K32" s="18" t="s">
        <v>37</v>
      </c>
    </row>
    <row r="33" spans="1:11" x14ac:dyDescent="0.25">
      <c r="A33" s="9">
        <v>14</v>
      </c>
      <c r="B33" s="68"/>
      <c r="C33" s="68"/>
      <c r="D33" s="12">
        <f t="shared" si="2"/>
        <v>2120000</v>
      </c>
      <c r="E33" s="15"/>
      <c r="F33" s="4">
        <v>1950000</v>
      </c>
      <c r="G33" s="16">
        <v>170000</v>
      </c>
      <c r="H33" s="15"/>
      <c r="I33" s="4"/>
      <c r="J33" s="16"/>
      <c r="K33" s="18" t="s">
        <v>39</v>
      </c>
    </row>
    <row r="34" spans="1:11" x14ac:dyDescent="0.25">
      <c r="A34" s="9">
        <v>15</v>
      </c>
      <c r="B34" s="68"/>
      <c r="C34" s="68"/>
      <c r="D34" s="12">
        <f t="shared" si="2"/>
        <v>1058000</v>
      </c>
      <c r="E34" s="15">
        <v>990000</v>
      </c>
      <c r="F34" s="4"/>
      <c r="G34" s="16">
        <v>68000</v>
      </c>
      <c r="H34" s="15"/>
      <c r="I34" s="4"/>
      <c r="J34" s="16"/>
      <c r="K34" s="18" t="s">
        <v>31</v>
      </c>
    </row>
    <row r="35" spans="1:11" ht="15.75" thickBot="1" x14ac:dyDescent="0.3">
      <c r="A35" s="30">
        <v>16</v>
      </c>
      <c r="B35" s="69"/>
      <c r="C35" s="69"/>
      <c r="D35" s="31">
        <f t="shared" si="2"/>
        <v>2203501</v>
      </c>
      <c r="E35" s="32">
        <v>1335501</v>
      </c>
      <c r="F35" s="33">
        <v>800000</v>
      </c>
      <c r="G35" s="34">
        <v>68000</v>
      </c>
      <c r="H35" s="32"/>
      <c r="I35" s="33"/>
      <c r="J35" s="34"/>
      <c r="K35" s="35" t="s">
        <v>31</v>
      </c>
    </row>
    <row r="36" spans="1:11" ht="15.75" thickBot="1" x14ac:dyDescent="0.3">
      <c r="A36" s="77" t="s">
        <v>21</v>
      </c>
      <c r="B36" s="78"/>
      <c r="C36" s="79"/>
      <c r="D36" s="19">
        <f t="shared" ref="D36:J36" si="4">SUM(D20:D35)</f>
        <v>165761589.09999999</v>
      </c>
      <c r="E36" s="20">
        <f t="shared" si="4"/>
        <v>13768237</v>
      </c>
      <c r="F36" s="21">
        <f t="shared" si="4"/>
        <v>9710000</v>
      </c>
      <c r="G36" s="22">
        <f t="shared" si="4"/>
        <v>1258000</v>
      </c>
      <c r="H36" s="20">
        <f t="shared" si="4"/>
        <v>102407498</v>
      </c>
      <c r="I36" s="21">
        <f t="shared" si="4"/>
        <v>26437714.390000001</v>
      </c>
      <c r="J36" s="22">
        <f t="shared" si="4"/>
        <v>12180139.710000001</v>
      </c>
      <c r="K36" s="27"/>
    </row>
    <row r="37" spans="1:11" ht="30" x14ac:dyDescent="0.25">
      <c r="A37" s="7">
        <v>1</v>
      </c>
      <c r="B37" s="29" t="s">
        <v>10</v>
      </c>
      <c r="C37" s="46" t="s">
        <v>11</v>
      </c>
      <c r="D37" s="11">
        <f t="shared" si="2"/>
        <v>57051867.240000002</v>
      </c>
      <c r="E37" s="13">
        <v>0</v>
      </c>
      <c r="F37" s="8">
        <v>0</v>
      </c>
      <c r="G37" s="14">
        <v>0</v>
      </c>
      <c r="H37" s="13">
        <f>15015758.69+3060093.87+3395669.01+4893539.1+8218634</f>
        <v>34583694.670000002</v>
      </c>
      <c r="I37" s="8">
        <f>2224315.99+1892795.32+14851684</f>
        <v>18968795.310000002</v>
      </c>
      <c r="J37" s="14">
        <v>3499377.26</v>
      </c>
      <c r="K37" s="17" t="s">
        <v>25</v>
      </c>
    </row>
    <row r="38" spans="1:11" x14ac:dyDescent="0.25">
      <c r="A38" s="9">
        <v>2</v>
      </c>
      <c r="B38" s="81" t="s">
        <v>28</v>
      </c>
      <c r="C38" s="81" t="s">
        <v>11</v>
      </c>
      <c r="D38" s="12">
        <f t="shared" si="2"/>
        <v>586000</v>
      </c>
      <c r="E38" s="15">
        <v>552000</v>
      </c>
      <c r="F38" s="4"/>
      <c r="G38" s="16">
        <v>34000</v>
      </c>
      <c r="H38" s="15"/>
      <c r="I38" s="4"/>
      <c r="J38" s="16"/>
      <c r="K38" s="18" t="s">
        <v>31</v>
      </c>
    </row>
    <row r="39" spans="1:11" x14ac:dyDescent="0.25">
      <c r="A39" s="9">
        <v>3</v>
      </c>
      <c r="B39" s="81"/>
      <c r="C39" s="81"/>
      <c r="D39" s="12">
        <f t="shared" si="2"/>
        <v>27463855.239999998</v>
      </c>
      <c r="E39" s="15"/>
      <c r="F39" s="4"/>
      <c r="G39" s="16"/>
      <c r="H39" s="15">
        <v>25423689</v>
      </c>
      <c r="I39" s="4"/>
      <c r="J39" s="16">
        <v>2040166.24</v>
      </c>
      <c r="K39" s="18" t="s">
        <v>33</v>
      </c>
    </row>
    <row r="40" spans="1:11" x14ac:dyDescent="0.25">
      <c r="A40" s="9">
        <v>4</v>
      </c>
      <c r="B40" s="81"/>
      <c r="C40" s="81"/>
      <c r="D40" s="12">
        <f t="shared" si="2"/>
        <v>46645666.889999993</v>
      </c>
      <c r="E40" s="15"/>
      <c r="F40" s="4"/>
      <c r="G40" s="16"/>
      <c r="H40" s="15">
        <v>25583857</v>
      </c>
      <c r="I40" s="4">
        <v>17761010.66</v>
      </c>
      <c r="J40" s="16">
        <v>3300799.23</v>
      </c>
      <c r="K40" s="18" t="s">
        <v>36</v>
      </c>
    </row>
    <row r="41" spans="1:11" x14ac:dyDescent="0.25">
      <c r="A41" s="9">
        <v>5</v>
      </c>
      <c r="B41" s="81"/>
      <c r="C41" s="81"/>
      <c r="D41" s="12">
        <f t="shared" si="2"/>
        <v>60773194.369999997</v>
      </c>
      <c r="E41" s="15"/>
      <c r="F41" s="4"/>
      <c r="G41" s="16"/>
      <c r="H41" s="15">
        <v>46893801</v>
      </c>
      <c r="I41" s="4">
        <v>11976595.550000001</v>
      </c>
      <c r="J41" s="16">
        <v>1902797.82</v>
      </c>
      <c r="K41" s="18" t="s">
        <v>38</v>
      </c>
    </row>
    <row r="42" spans="1:11" x14ac:dyDescent="0.25">
      <c r="A42" s="9">
        <v>6</v>
      </c>
      <c r="B42" s="81"/>
      <c r="C42" s="81"/>
      <c r="D42" s="12">
        <f t="shared" si="2"/>
        <v>672600</v>
      </c>
      <c r="E42" s="15">
        <v>639600</v>
      </c>
      <c r="F42" s="4"/>
      <c r="G42" s="16">
        <v>33000</v>
      </c>
      <c r="H42" s="15"/>
      <c r="I42" s="4"/>
      <c r="J42" s="16"/>
      <c r="K42" s="18" t="s">
        <v>41</v>
      </c>
    </row>
    <row r="43" spans="1:11" ht="15.75" thickBot="1" x14ac:dyDescent="0.3">
      <c r="A43" s="30">
        <v>7</v>
      </c>
      <c r="B43" s="82"/>
      <c r="C43" s="82"/>
      <c r="D43" s="31">
        <f t="shared" si="2"/>
        <v>16763132.279999999</v>
      </c>
      <c r="E43" s="32"/>
      <c r="F43" s="33"/>
      <c r="G43" s="34"/>
      <c r="H43" s="32">
        <v>14444747</v>
      </c>
      <c r="I43" s="33"/>
      <c r="J43" s="34">
        <v>2318385.2799999998</v>
      </c>
      <c r="K43" s="35" t="s">
        <v>43</v>
      </c>
    </row>
    <row r="44" spans="1:11" ht="15.75" thickBot="1" x14ac:dyDescent="0.3">
      <c r="A44" s="84" t="s">
        <v>21</v>
      </c>
      <c r="B44" s="85"/>
      <c r="C44" s="86"/>
      <c r="D44" s="41">
        <f t="shared" ref="D44:J44" si="5">SUM(D37:D43)</f>
        <v>209956316.02000001</v>
      </c>
      <c r="E44" s="42">
        <f t="shared" si="5"/>
        <v>1191600</v>
      </c>
      <c r="F44" s="43">
        <f t="shared" si="5"/>
        <v>0</v>
      </c>
      <c r="G44" s="44">
        <f t="shared" si="5"/>
        <v>67000</v>
      </c>
      <c r="H44" s="42">
        <f t="shared" si="5"/>
        <v>146929788.67000002</v>
      </c>
      <c r="I44" s="43">
        <f t="shared" si="5"/>
        <v>48706401.519999996</v>
      </c>
      <c r="J44" s="44">
        <f t="shared" si="5"/>
        <v>13061525.83</v>
      </c>
      <c r="K44" s="45"/>
    </row>
    <row r="45" spans="1:11" ht="16.5" thickBot="1" x14ac:dyDescent="0.3">
      <c r="A45" s="70" t="s">
        <v>22</v>
      </c>
      <c r="B45" s="71"/>
      <c r="C45" s="71"/>
      <c r="D45" s="19">
        <f t="shared" ref="D45:J45" si="6">+D13+D19+D36+D44</f>
        <v>584405067.01999998</v>
      </c>
      <c r="E45" s="20">
        <f t="shared" si="6"/>
        <v>22533193</v>
      </c>
      <c r="F45" s="21">
        <f t="shared" si="6"/>
        <v>18830000</v>
      </c>
      <c r="G45" s="22">
        <f t="shared" si="6"/>
        <v>2073000</v>
      </c>
      <c r="H45" s="20">
        <f t="shared" si="6"/>
        <v>374094970.96000004</v>
      </c>
      <c r="I45" s="21">
        <f t="shared" si="6"/>
        <v>132443858.30999999</v>
      </c>
      <c r="J45" s="22">
        <f t="shared" si="6"/>
        <v>34430044.75</v>
      </c>
      <c r="K45" s="23"/>
    </row>
  </sheetData>
  <mergeCells count="26">
    <mergeCell ref="B8:B12"/>
    <mergeCell ref="C8:C12"/>
    <mergeCell ref="A45:C45"/>
    <mergeCell ref="A7:J7"/>
    <mergeCell ref="A13:C13"/>
    <mergeCell ref="B20:B35"/>
    <mergeCell ref="C20:C35"/>
    <mergeCell ref="A19:C19"/>
    <mergeCell ref="A36:C36"/>
    <mergeCell ref="B14:B15"/>
    <mergeCell ref="C14:C15"/>
    <mergeCell ref="B38:B43"/>
    <mergeCell ref="C38:C43"/>
    <mergeCell ref="B16:B18"/>
    <mergeCell ref="C16:C18"/>
    <mergeCell ref="A44:C44"/>
    <mergeCell ref="D1:J1"/>
    <mergeCell ref="B4:B6"/>
    <mergeCell ref="C4:C6"/>
    <mergeCell ref="A4:A6"/>
    <mergeCell ref="D4:D6"/>
    <mergeCell ref="E5:G5"/>
    <mergeCell ref="H5:J5"/>
    <mergeCell ref="E4:J4"/>
    <mergeCell ref="A2:K2"/>
    <mergeCell ref="K4:K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Kamol</dc:creator>
  <cp:lastModifiedBy>Абдуллаев Шохрух Очилович</cp:lastModifiedBy>
  <cp:lastPrinted>2024-07-20T10:04:30Z</cp:lastPrinted>
  <dcterms:created xsi:type="dcterms:W3CDTF">2021-07-27T09:13:52Z</dcterms:created>
  <dcterms:modified xsi:type="dcterms:W3CDTF">2024-07-22T13:40:42Z</dcterms:modified>
</cp:coreProperties>
</file>