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.bozorov\Desktop\GERSEN\3299\"/>
    </mc:Choice>
  </mc:AlternateContent>
  <xr:revisionPtr revIDLastSave="0" documentId="8_{C01B4ECD-59B5-4C7C-ACE2-8E85AF62125A}" xr6:coauthVersionLast="47" xr6:coauthVersionMax="47" xr10:uidLastSave="{00000000-0000-0000-0000-000000000000}"/>
  <bookViews>
    <workbookView xWindow="-120" yWindow="-120" windowWidth="29040" windowHeight="15840"/>
  </bookViews>
  <sheets>
    <sheet name="2023-3-2 Форма(Бюджет-4-чор)" sheetId="5" r:id="rId1"/>
  </sheets>
  <definedNames>
    <definedName name="_xlnm.Print_Area" localSheetId="0">'2023-3-2 Форма(Бюджет-4-чор)'!$A$1:$G$155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5" l="1"/>
  <c r="G27" i="5"/>
  <c r="G19" i="5"/>
  <c r="E18" i="5" s="1"/>
  <c r="G73" i="5"/>
  <c r="G74" i="5"/>
  <c r="E72" i="5" s="1"/>
  <c r="G68" i="5"/>
  <c r="G56" i="5"/>
  <c r="G50" i="5"/>
  <c r="G38" i="5"/>
  <c r="E36" i="5" s="1"/>
  <c r="G26" i="5"/>
  <c r="G20" i="5"/>
  <c r="G78" i="5"/>
  <c r="F139" i="5"/>
  <c r="F129" i="5"/>
  <c r="D126" i="5"/>
  <c r="D118" i="5"/>
  <c r="G80" i="5"/>
  <c r="G79" i="5"/>
  <c r="G57" i="5"/>
  <c r="E54" i="5" s="1"/>
  <c r="E24" i="5"/>
  <c r="F132" i="5"/>
  <c r="G114" i="5"/>
  <c r="G132" i="5"/>
  <c r="G151" i="5" s="1"/>
  <c r="F126" i="5"/>
  <c r="E126" i="5"/>
  <c r="F118" i="5"/>
  <c r="E118" i="5"/>
  <c r="E105" i="5"/>
  <c r="E90" i="5"/>
  <c r="E84" i="5"/>
  <c r="E78" i="5"/>
  <c r="G72" i="5"/>
  <c r="G66" i="5"/>
  <c r="E66" i="5"/>
  <c r="E60" i="5"/>
  <c r="E48" i="5"/>
  <c r="G48" i="5"/>
  <c r="E42" i="5"/>
  <c r="E30" i="5"/>
  <c r="G15" i="5"/>
  <c r="F135" i="5"/>
  <c r="G139" i="5"/>
  <c r="F128" i="5"/>
  <c r="F151" i="5"/>
  <c r="G135" i="5"/>
  <c r="G111" i="5"/>
  <c r="G128" i="5" s="1"/>
  <c r="G54" i="5" l="1"/>
  <c r="G18" i="5"/>
  <c r="G36" i="5"/>
  <c r="G24" i="5"/>
</calcChain>
</file>

<file path=xl/sharedStrings.xml><?xml version="1.0" encoding="utf-8"?>
<sst xmlns="http://schemas.openxmlformats.org/spreadsheetml/2006/main" count="316" uniqueCount="84">
  <si>
    <t>Oliy ta’lim muassasalari bo‘yicha shtatlar va kontingentga doir rejaning bajarilishi to‘g‘risida</t>
  </si>
  <si>
    <t>Asosiy ko‘rsatkichlar**</t>
  </si>
  <si>
    <t>Toifalar***</t>
  </si>
  <si>
    <t>Haqiqiy miqdori</t>
  </si>
  <si>
    <t>O‘rtacha yillik miqdori</t>
  </si>
  <si>
    <t>Yil
boshiga</t>
  </si>
  <si>
    <t>Yil (chorak) oxiriga</t>
  </si>
  <si>
    <t>Yillik
reja</t>
  </si>
  <si>
    <t>Bajarilishi</t>
  </si>
  <si>
    <t>Tashkilotlar - jami</t>
  </si>
  <si>
    <t>A. Talabalarni o‘qitish bo‘yicha rejaning bajarilishi</t>
  </si>
  <si>
    <t>Talabalar - jami</t>
  </si>
  <si>
    <t>Qabul</t>
  </si>
  <si>
    <t>x</t>
  </si>
  <si>
    <t>Chiqaruv</t>
  </si>
  <si>
    <t>O‘quv muddati tugaguncha chiqib ketganlar</t>
  </si>
  <si>
    <t>O‘quv muddati tugaguncha qabul qilinganlar</t>
  </si>
  <si>
    <t>Ordinatlar soni</t>
  </si>
  <si>
    <t>B. Boshqa ko‘rsatkichlar</t>
  </si>
  <si>
    <t>Moddiy rag‘batlantirish jamg‘armasi</t>
  </si>
  <si>
    <t>Moddiy rag‘batlantirish jamg‘armasi
foiz hisobida</t>
  </si>
  <si>
    <t>Vaqtincha mehnatga qobiliyatsizlik varaqalari to‘lovi</t>
  </si>
  <si>
    <t>Kompensatsiya to‘lovlari xarajatlari</t>
  </si>
  <si>
    <t>Kompensatsiya oluvchilar soni, shu jumladan:</t>
  </si>
  <si>
    <t xml:space="preserve">     shaharlarda</t>
  </si>
  <si>
    <t xml:space="preserve">     qishloq joylarda</t>
  </si>
  <si>
    <t>Yotoqxonalardagi joylar</t>
  </si>
  <si>
    <t>Haqiqatda yashovchilar soni</t>
  </si>
  <si>
    <t>Jami ijaradan tushgan tushum</t>
  </si>
  <si>
    <t>Xizmat avtomashinalari soni</t>
  </si>
  <si>
    <t>Homiladorlik va tug‘ish bo‘yicha nafaqa (hisoblangan) summasi</t>
  </si>
  <si>
    <t>oluvchilar soni</t>
  </si>
  <si>
    <t>1.1 Bakalavriat - kunduzgi o‘qitish shakli</t>
  </si>
  <si>
    <t>1.2. Bakalavriat - sirtqi o‘qitish shakli</t>
  </si>
  <si>
    <t>1.3. Bakalavriat - maxsus sirtqi o‘qitish shakli</t>
  </si>
  <si>
    <t>1.4. Bakalavriat - kechki (smenali) o‘qitish shakli</t>
  </si>
  <si>
    <t>1.5. Bakalavriat - ikkinchi va undan keyingi oliy ma’lumotni kunduzgi o‘qitish shakli</t>
  </si>
  <si>
    <t>2.1. Magistratura – kunduzgi o‘qitish shakli</t>
  </si>
  <si>
    <t>2.2. Magistratura – sirtqi o‘qitish shakli</t>
  </si>
  <si>
    <t>3.1. Tayanch doktorantura</t>
  </si>
  <si>
    <t>3.2. Doktorantura</t>
  </si>
  <si>
    <t>3.3. Stajyor-tadqiqotchilar instituti</t>
  </si>
  <si>
    <t xml:space="preserve">3.4. Mustaqil izlanuvchilar </t>
  </si>
  <si>
    <t>4. Ordinatura</t>
  </si>
  <si>
    <t xml:space="preserve">5. Kadrlarni qayta tayyorlash </t>
  </si>
  <si>
    <t>Guruhlar soni</t>
  </si>
  <si>
    <t>Tinglovchilar - jami</t>
  </si>
  <si>
    <t>6. Malaka oshirish</t>
  </si>
  <si>
    <t>O‘qitish - oylar</t>
  </si>
  <si>
    <t>Professor-o‘qituvchilarning shtat birlik (stavka)lari soni – jami, shu jumladan:</t>
  </si>
  <si>
    <t>fan doktori (Doctor of Science)</t>
  </si>
  <si>
    <t>fan nomzodi va falsafa doktori (PhD)</t>
  </si>
  <si>
    <t>Boshqaruv,  texnik, xizmat ko‘rsatuvchi va o‘quv-yordamchi xodimlarining shtat birlik (stavka)lari soni - jami, shu jumladan:</t>
  </si>
  <si>
    <t>boshqaruv xodimlar</t>
  </si>
  <si>
    <t>texnik xodimlar</t>
  </si>
  <si>
    <t>xizmat ko‘rsatuvchi xodimlar</t>
  </si>
  <si>
    <t>o‘quv-yordamchi xodimlar</t>
  </si>
  <si>
    <t>Professor-o‘qituvchilarning soni (jismoniy shaxslar) – jami, shu jumladan:</t>
  </si>
  <si>
    <t>Boshqaruv,  texnik, xizmat ko‘rsatuvchi va o‘quv-yordamchi xodimlarining soni (jismoniy shaxslar) - jami, shu jumladan:</t>
  </si>
  <si>
    <t>Professor-o‘qituvchilarning ish haqi jamg‘armasi</t>
  </si>
  <si>
    <t>Professor-o‘qituvchilarning o‘rtacha ish haqi</t>
  </si>
  <si>
    <t>Soatbay haq to‘lash</t>
  </si>
  <si>
    <t>Boshqaruv,  texnik, xizmat ko‘rsatuvchi va o‘quv-yordamchi xodimlarining ish haqi jamg‘armasi</t>
  </si>
  <si>
    <t>Boshqaruv,  texnik, xizmat ko‘rsatuvchi va o‘quv-yordamchi xodimlarining o‘rtacha ish haqi</t>
  </si>
  <si>
    <t>Xarbiy kafedra o‘qituvchilarining bir yillik mehnatga haq to‘lash jamg‘armasi</t>
  </si>
  <si>
    <t>Texnik-ta’mirlash va tezkor qayta tiklash xizmati</t>
  </si>
  <si>
    <t>H I S O B O T</t>
  </si>
  <si>
    <t>Professor-o‘qituvchilar ish haqining boshqa turlari (qo‘shimcha va ustamalar, faxriy unvon)</t>
  </si>
  <si>
    <t>Boshqaruv, texnik, xizmat ko‘rsatuvchi va o‘quv-yordamchi xodimlar ish haqining boshqa turlari (qo‘shimcha va ustamalar, faxriy unvon)</t>
  </si>
  <si>
    <t>7. Xorijiy fuqarolar</t>
  </si>
  <si>
    <t>*) Byudjet mablag‘lari bo‘yicha alohida, kontrakt mablag‘lari bo‘yicha alohida to‘ldiriladi.</t>
  </si>
  <si>
    <t>**) Moliya organlari byudjet tashkilotlaridan hisobotlarni qabul qilish jarayonida tarmoq, shtatlar va kontingentga doir rejaning bajarilishi bilan bog‘liq boshqa ko‘rsatkichlar bo‘yicha ma’lumotlarni ham talab qilishga haqlidir.</t>
  </si>
  <si>
    <t>***) Ushbu ustun tegishli moliya organlari tomonidan to‘ldiriladi.</t>
  </si>
  <si>
    <t>(byudjet)*</t>
  </si>
  <si>
    <t>Ish haqi jamg‘armasi (41.11.000)</t>
  </si>
  <si>
    <r>
      <t xml:space="preserve">Byudjet turi: </t>
    </r>
    <r>
      <rPr>
        <u/>
        <sz val="12"/>
        <rFont val="Times New Roman"/>
        <family val="1"/>
        <charset val="204"/>
      </rPr>
      <t>Respublika byudjeti</t>
    </r>
  </si>
  <si>
    <r>
      <t xml:space="preserve">Ilmiy darajaga ega bo‘lgan xodimlarga qo‘shimcha to‘lovlar - 41.11.240 </t>
    </r>
    <r>
      <rPr>
        <b/>
        <sz val="8"/>
        <rFont val="Times New Roman"/>
        <family val="1"/>
        <charset val="204"/>
      </rPr>
      <t>(VM-1030 24.12.2019 y.)</t>
    </r>
  </si>
  <si>
    <r>
      <t xml:space="preserve">Jami maydondan ijaraga berilgan qismi </t>
    </r>
    <r>
      <rPr>
        <b/>
        <sz val="10"/>
        <rFont val="Times New Roman"/>
        <family val="1"/>
        <charset val="204"/>
      </rPr>
      <t>(m.kv)</t>
    </r>
  </si>
  <si>
    <t>1.6. Bakalavriat - masofaviy ta’lim</t>
  </si>
  <si>
    <r>
      <t xml:space="preserve">Davriyligi: </t>
    </r>
    <r>
      <rPr>
        <b/>
        <u/>
        <sz val="12"/>
        <rFont val="Times New Roman"/>
        <family val="1"/>
        <charset val="204"/>
      </rPr>
      <t>yillik</t>
    </r>
    <r>
      <rPr>
        <sz val="12"/>
        <rFont val="Times New Roman"/>
        <family val="1"/>
        <charset val="204"/>
      </rPr>
      <t xml:space="preserve">, choraklik </t>
    </r>
    <r>
      <rPr>
        <i/>
        <sz val="12"/>
        <rFont val="Times New Roman"/>
        <family val="1"/>
        <charset val="204"/>
      </rPr>
      <t>(kerakligi chizilsin)</t>
    </r>
  </si>
  <si>
    <r>
      <t xml:space="preserve">Tashkilot nomi: </t>
    </r>
    <r>
      <rPr>
        <b/>
        <u/>
        <sz val="12"/>
        <rFont val="Times New Roman"/>
        <family val="1"/>
        <charset val="204"/>
      </rPr>
      <t>Oliy ta’lim, fan va innovatsiyalar vazirligi</t>
    </r>
  </si>
  <si>
    <r>
      <t xml:space="preserve">Vazirlik (idora): </t>
    </r>
    <r>
      <rPr>
        <u/>
        <sz val="12"/>
        <rFont val="Times New Roman"/>
        <family val="1"/>
        <charset val="204"/>
      </rPr>
      <t>Oliy ta’lim, fan va innovatsiyalar vazirligi</t>
    </r>
  </si>
  <si>
    <t>01-yanvar 2025-yil holatiga</t>
  </si>
  <si>
    <t>Bo‘lim __7094__ kichik bo‘lim __100__ bob __350_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</si>
</sst>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5" formatCode="_-* #,##0.00\ _₽_-;\-* #,##0.00\ _₽_-;_-* &quot;-&quot;??\ _₽_-;_-@_-"/>
    <numFmt numFmtId="174" formatCode="_-* #,##0\ _₽_-;\-* #,##0\ _₽_-;_-* &quot;-&quot;??\ _₽_-;_-@_-"/>
    <numFmt numFmtId="176" formatCode="_-* #,##0.0\ _₽_-;\-* #,##0.0\ _₽_-;_-* &quot;-&quot;??\ _₽_-;_-@_-"/>
    <numFmt numFmtId="177" formatCode="0.0"/>
    <numFmt numFmtId="178" formatCode="0.0%"/>
    <numFmt numFmtId="180" formatCode="_-* #,##0.0\ _с_ў_м_-;\-* #,##0.0\ _с_ў_м_-;_-* &quot;-&quot;?\ _с_ў_м_-;_-@_-"/>
    <numFmt numFmtId="181" formatCode="_-* #,##0\ _с_ў_м_-;\-* #,##0\ _с_ў_м_-;_-* &quot;-&quot;?\ _с_ў_м_-;_-@_-"/>
    <numFmt numFmtId="187" formatCode="#,##0_ ;[Red]\-#,##0\ "/>
    <numFmt numFmtId="192" formatCode="0.0000000"/>
  </numFmts>
  <fonts count="2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u/>
      <sz val="16"/>
      <name val="Times New Roman"/>
      <family val="1"/>
      <charset val="204"/>
    </font>
    <font>
      <u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5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24" borderId="0" applyNumberFormat="0" applyBorder="0" applyAlignment="0" applyProtection="0"/>
    <xf numFmtId="0" fontId="13" fillId="25" borderId="0" applyNumberFormat="0" applyBorder="0" applyAlignment="0" applyProtection="0"/>
    <xf numFmtId="0" fontId="14" fillId="26" borderId="36" applyNumberFormat="0" applyAlignment="0" applyProtection="0"/>
    <xf numFmtId="0" fontId="15" fillId="27" borderId="37" applyNumberFormat="0" applyAlignment="0" applyProtection="0"/>
    <xf numFmtId="0" fontId="16" fillId="27" borderId="36" applyNumberFormat="0" applyAlignment="0" applyProtection="0"/>
    <xf numFmtId="0" fontId="17" fillId="0" borderId="38" applyNumberFormat="0" applyFill="0" applyAlignment="0" applyProtection="0"/>
    <xf numFmtId="0" fontId="18" fillId="0" borderId="39" applyNumberFormat="0" applyFill="0" applyAlignment="0" applyProtection="0"/>
    <xf numFmtId="0" fontId="19" fillId="0" borderId="40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41" applyNumberFormat="0" applyFill="0" applyAlignment="0" applyProtection="0"/>
    <xf numFmtId="0" fontId="21" fillId="28" borderId="42" applyNumberFormat="0" applyAlignment="0" applyProtection="0"/>
    <xf numFmtId="0" fontId="22" fillId="0" borderId="0" applyNumberFormat="0" applyFill="0" applyBorder="0" applyAlignment="0" applyProtection="0"/>
    <xf numFmtId="0" fontId="23" fillId="29" borderId="0" applyNumberFormat="0" applyBorder="0" applyAlignment="0" applyProtection="0"/>
    <xf numFmtId="0" fontId="3" fillId="0" borderId="0"/>
    <xf numFmtId="0" fontId="24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12" fillId="31" borderId="43" applyNumberFormat="0" applyFont="0" applyAlignment="0" applyProtection="0"/>
    <xf numFmtId="9" fontId="12" fillId="0" borderId="0" applyFont="0" applyFill="0" applyBorder="0" applyAlignment="0" applyProtection="0"/>
    <xf numFmtId="0" fontId="26" fillId="0" borderId="44" applyNumberFormat="0" applyFill="0" applyAlignment="0" applyProtection="0"/>
    <xf numFmtId="0" fontId="27" fillId="0" borderId="0" applyNumberFormat="0" applyFill="0" applyBorder="0" applyAlignment="0" applyProtection="0"/>
    <xf numFmtId="165" fontId="12" fillId="0" borderId="0" applyFont="0" applyFill="0" applyBorder="0" applyAlignment="0" applyProtection="0"/>
    <xf numFmtId="0" fontId="28" fillId="32" borderId="0" applyNumberFormat="0" applyBorder="0" applyAlignment="0" applyProtection="0"/>
  </cellStyleXfs>
  <cellXfs count="117">
    <xf numFmtId="0" fontId="0" fillId="0" borderId="0" xfId="0"/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33" borderId="0" xfId="0" applyFont="1" applyFill="1" applyAlignment="1" applyProtection="1">
      <alignment vertical="center" wrapText="1"/>
      <protection locked="0"/>
    </xf>
    <xf numFmtId="0" fontId="2" fillId="33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Protection="1">
      <protection locked="0"/>
    </xf>
    <xf numFmtId="0" fontId="1" fillId="33" borderId="1" xfId="0" applyFont="1" applyFill="1" applyBorder="1" applyAlignment="1" applyProtection="1">
      <alignment horizontal="center" vertical="center" wrapText="1"/>
      <protection locked="0"/>
    </xf>
    <xf numFmtId="0" fontId="1" fillId="33" borderId="2" xfId="0" applyFont="1" applyFill="1" applyBorder="1" applyAlignment="1" applyProtection="1">
      <alignment horizontal="center" vertical="center" wrapText="1"/>
      <protection locked="0"/>
    </xf>
    <xf numFmtId="0" fontId="1" fillId="33" borderId="3" xfId="0" applyFont="1" applyFill="1" applyBorder="1" applyAlignment="1" applyProtection="1">
      <alignment horizontal="center" vertical="center" wrapText="1"/>
      <protection locked="0"/>
    </xf>
    <xf numFmtId="0" fontId="7" fillId="34" borderId="4" xfId="0" applyFont="1" applyFill="1" applyBorder="1" applyAlignment="1" applyProtection="1">
      <alignment horizontal="center" vertical="center" wrapText="1"/>
      <protection locked="0"/>
    </xf>
    <xf numFmtId="0" fontId="7" fillId="34" borderId="5" xfId="0" applyFont="1" applyFill="1" applyBorder="1" applyAlignment="1" applyProtection="1">
      <alignment horizontal="center" vertical="center" wrapText="1"/>
      <protection locked="0"/>
    </xf>
    <xf numFmtId="0" fontId="7" fillId="34" borderId="6" xfId="0" applyFont="1" applyFill="1" applyBorder="1" applyAlignment="1" applyProtection="1">
      <alignment horizontal="center" vertical="center" wrapText="1"/>
      <protection locked="0"/>
    </xf>
    <xf numFmtId="0" fontId="7" fillId="34" borderId="7" xfId="0" applyFont="1" applyFill="1" applyBorder="1" applyAlignment="1" applyProtection="1">
      <alignment horizontal="center" vertical="center" wrapText="1"/>
      <protection locked="0"/>
    </xf>
    <xf numFmtId="0" fontId="7" fillId="34" borderId="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Protection="1">
      <protection locked="0"/>
    </xf>
    <xf numFmtId="0" fontId="2" fillId="33" borderId="9" xfId="0" applyFont="1" applyFill="1" applyBorder="1" applyAlignment="1" applyProtection="1">
      <alignment vertical="center" wrapText="1"/>
      <protection locked="0"/>
    </xf>
    <xf numFmtId="0" fontId="2" fillId="33" borderId="10" xfId="0" applyFont="1" applyFill="1" applyBorder="1" applyAlignment="1" applyProtection="1">
      <alignment vertical="center" wrapText="1"/>
      <protection locked="0"/>
    </xf>
    <xf numFmtId="0" fontId="2" fillId="33" borderId="11" xfId="0" applyFont="1" applyFill="1" applyBorder="1" applyAlignment="1" applyProtection="1">
      <alignment horizontal="center" vertical="center" wrapText="1"/>
      <protection locked="0"/>
    </xf>
    <xf numFmtId="0" fontId="2" fillId="33" borderId="12" xfId="0" applyFont="1" applyFill="1" applyBorder="1" applyAlignment="1" applyProtection="1">
      <alignment horizontal="center" vertical="center" wrapText="1"/>
      <protection locked="0"/>
    </xf>
    <xf numFmtId="0" fontId="2" fillId="33" borderId="13" xfId="0" applyFont="1" applyFill="1" applyBorder="1" applyAlignment="1" applyProtection="1">
      <alignment vertical="center" wrapText="1"/>
      <protection locked="0"/>
    </xf>
    <xf numFmtId="0" fontId="2" fillId="33" borderId="14" xfId="0" applyFont="1" applyFill="1" applyBorder="1" applyAlignment="1" applyProtection="1">
      <alignment vertical="center" wrapText="1"/>
      <protection locked="0"/>
    </xf>
    <xf numFmtId="174" fontId="2" fillId="33" borderId="15" xfId="43" applyNumberFormat="1" applyFont="1" applyFill="1" applyBorder="1" applyAlignment="1" applyProtection="1">
      <alignment horizontal="center" vertical="center" wrapText="1" shrinkToFit="1"/>
      <protection locked="0"/>
    </xf>
    <xf numFmtId="174" fontId="2" fillId="33" borderId="16" xfId="43" applyNumberFormat="1" applyFont="1" applyFill="1" applyBorder="1" applyAlignment="1" applyProtection="1">
      <alignment horizontal="center" vertical="center" wrapText="1" shrinkToFit="1"/>
      <protection locked="0"/>
    </xf>
    <xf numFmtId="174" fontId="2" fillId="33" borderId="17" xfId="43" applyNumberFormat="1" applyFont="1" applyFill="1" applyBorder="1" applyAlignment="1" applyProtection="1">
      <alignment horizontal="center" vertical="center" wrapText="1" shrinkToFit="1"/>
      <protection locked="0"/>
    </xf>
    <xf numFmtId="0" fontId="2" fillId="33" borderId="15" xfId="0" applyFont="1" applyFill="1" applyBorder="1" applyAlignment="1" applyProtection="1">
      <alignment horizontal="center" vertical="center" wrapText="1"/>
      <protection locked="0"/>
    </xf>
    <xf numFmtId="0" fontId="2" fillId="33" borderId="16" xfId="0" applyFont="1" applyFill="1" applyBorder="1" applyAlignment="1" applyProtection="1">
      <alignment horizontal="center" vertical="center" wrapText="1"/>
      <protection locked="0"/>
    </xf>
    <xf numFmtId="0" fontId="2" fillId="33" borderId="18" xfId="0" applyFont="1" applyFill="1" applyBorder="1" applyAlignment="1" applyProtection="1">
      <alignment vertical="center" wrapText="1"/>
      <protection locked="0"/>
    </xf>
    <xf numFmtId="0" fontId="2" fillId="33" borderId="19" xfId="0" applyFont="1" applyFill="1" applyBorder="1" applyAlignment="1" applyProtection="1">
      <alignment vertical="center" wrapText="1"/>
      <protection locked="0"/>
    </xf>
    <xf numFmtId="0" fontId="2" fillId="33" borderId="1" xfId="0" applyFont="1" applyFill="1" applyBorder="1" applyAlignment="1" applyProtection="1">
      <alignment horizontal="center" vertical="center" wrapText="1"/>
      <protection locked="0"/>
    </xf>
    <xf numFmtId="0" fontId="2" fillId="33" borderId="2" xfId="0" applyFont="1" applyFill="1" applyBorder="1" applyAlignment="1" applyProtection="1">
      <alignment horizontal="center" vertical="center" wrapText="1"/>
      <protection locked="0"/>
    </xf>
    <xf numFmtId="174" fontId="2" fillId="33" borderId="2" xfId="43" applyNumberFormat="1" applyFont="1" applyFill="1" applyBorder="1" applyAlignment="1" applyProtection="1">
      <alignment horizontal="center" vertical="center" wrapText="1" shrinkToFit="1"/>
      <protection locked="0"/>
    </xf>
    <xf numFmtId="174" fontId="2" fillId="33" borderId="3" xfId="43" applyNumberFormat="1" applyFont="1" applyFill="1" applyBorder="1" applyAlignment="1" applyProtection="1">
      <alignment horizontal="center" vertical="center" wrapText="1" shrinkToFit="1"/>
      <protection locked="0"/>
    </xf>
    <xf numFmtId="174" fontId="2" fillId="33" borderId="13" xfId="43" applyNumberFormat="1" applyFont="1" applyFill="1" applyBorder="1" applyAlignment="1" applyProtection="1">
      <alignment horizontal="center" vertical="center" wrapText="1" shrinkToFit="1"/>
      <protection locked="0"/>
    </xf>
    <xf numFmtId="0" fontId="1" fillId="33" borderId="13" xfId="0" applyFont="1" applyFill="1" applyBorder="1" applyAlignment="1" applyProtection="1">
      <alignment vertical="center" wrapText="1"/>
      <protection locked="0"/>
    </xf>
    <xf numFmtId="0" fontId="2" fillId="33" borderId="13" xfId="0" applyFont="1" applyFill="1" applyBorder="1" applyAlignment="1" applyProtection="1">
      <alignment horizontal="left" vertical="center" wrapText="1" indent="2"/>
      <protection locked="0"/>
    </xf>
    <xf numFmtId="187" fontId="2" fillId="0" borderId="0" xfId="0" applyNumberFormat="1" applyFont="1" applyProtection="1">
      <protection locked="0"/>
    </xf>
    <xf numFmtId="0" fontId="7" fillId="33" borderId="13" xfId="0" applyFont="1" applyFill="1" applyBorder="1" applyAlignment="1" applyProtection="1">
      <alignment vertical="center" wrapText="1"/>
      <protection locked="0"/>
    </xf>
    <xf numFmtId="0" fontId="2" fillId="33" borderId="19" xfId="0" applyFont="1" applyFill="1" applyBorder="1" applyAlignment="1" applyProtection="1">
      <alignment vertical="top" wrapText="1"/>
      <protection locked="0"/>
    </xf>
    <xf numFmtId="0" fontId="2" fillId="33" borderId="0" xfId="0" applyFont="1" applyFill="1" applyBorder="1" applyAlignment="1" applyProtection="1">
      <alignment vertical="center" wrapText="1"/>
      <protection locked="0"/>
    </xf>
    <xf numFmtId="0" fontId="2" fillId="33" borderId="0" xfId="0" applyFont="1" applyFill="1" applyBorder="1" applyAlignment="1" applyProtection="1">
      <alignment vertical="top" wrapText="1"/>
      <protection locked="0"/>
    </xf>
    <xf numFmtId="176" fontId="1" fillId="33" borderId="16" xfId="43" applyNumberFormat="1" applyFont="1" applyFill="1" applyBorder="1" applyAlignment="1" applyProtection="1">
      <alignment horizontal="center" vertical="center" shrinkToFit="1"/>
      <protection locked="0"/>
    </xf>
    <xf numFmtId="2" fontId="1" fillId="33" borderId="17" xfId="0" applyNumberFormat="1" applyFont="1" applyFill="1" applyBorder="1" applyAlignment="1" applyProtection="1">
      <alignment horizontal="center" vertical="center" shrinkToFit="1"/>
      <protection locked="0"/>
    </xf>
    <xf numFmtId="1" fontId="2" fillId="33" borderId="20" xfId="0" applyNumberFormat="1" applyFont="1" applyFill="1" applyBorder="1" applyAlignment="1" applyProtection="1">
      <alignment horizontal="center" vertical="center" shrinkToFit="1"/>
      <protection locked="0"/>
    </xf>
    <xf numFmtId="1" fontId="1" fillId="33" borderId="15" xfId="0" applyNumberFormat="1" applyFont="1" applyFill="1" applyBorder="1" applyAlignment="1" applyProtection="1">
      <alignment horizontal="center" vertical="center" shrinkToFit="1"/>
      <protection locked="0"/>
    </xf>
    <xf numFmtId="2" fontId="2" fillId="33" borderId="20" xfId="0" applyNumberFormat="1" applyFont="1" applyFill="1" applyBorder="1" applyAlignment="1" applyProtection="1">
      <alignment horizontal="center" vertical="center" shrinkToFit="1"/>
      <protection locked="0"/>
    </xf>
    <xf numFmtId="176" fontId="7" fillId="33" borderId="17" xfId="43" applyNumberFormat="1" applyFont="1" applyFill="1" applyBorder="1" applyAlignment="1" applyProtection="1">
      <alignment horizontal="center" vertical="center" shrinkToFit="1"/>
      <protection locked="0"/>
    </xf>
    <xf numFmtId="0" fontId="2" fillId="33" borderId="15" xfId="0" applyFont="1" applyFill="1" applyBorder="1" applyAlignment="1" applyProtection="1">
      <alignment horizontal="center" vertical="center" shrinkToFit="1"/>
      <protection locked="0"/>
    </xf>
    <xf numFmtId="1" fontId="2" fillId="33" borderId="13" xfId="0" applyNumberFormat="1" applyFont="1" applyFill="1" applyBorder="1" applyAlignment="1" applyProtection="1">
      <alignment horizontal="center" vertical="center" shrinkToFit="1"/>
      <protection locked="0"/>
    </xf>
    <xf numFmtId="2" fontId="1" fillId="33" borderId="16" xfId="0" applyNumberFormat="1" applyFont="1" applyFill="1" applyBorder="1" applyAlignment="1" applyProtection="1">
      <alignment horizontal="center" vertical="center" shrinkToFit="1"/>
      <protection locked="0"/>
    </xf>
    <xf numFmtId="176" fontId="2" fillId="33" borderId="17" xfId="43" applyNumberFormat="1" applyFont="1" applyFill="1" applyBorder="1" applyAlignment="1" applyProtection="1">
      <alignment horizontal="center" vertical="center" shrinkToFit="1"/>
      <protection locked="0"/>
    </xf>
    <xf numFmtId="176" fontId="7" fillId="33" borderId="16" xfId="43" applyNumberFormat="1" applyFont="1" applyFill="1" applyBorder="1" applyAlignment="1" applyProtection="1">
      <alignment horizontal="center" vertical="center" shrinkToFit="1"/>
      <protection locked="0"/>
    </xf>
    <xf numFmtId="2" fontId="2" fillId="33" borderId="13" xfId="0" applyNumberFormat="1" applyFont="1" applyFill="1" applyBorder="1" applyAlignment="1" applyProtection="1">
      <alignment horizontal="center" vertical="center" shrinkToFit="1"/>
      <protection locked="0"/>
    </xf>
    <xf numFmtId="2" fontId="1" fillId="33" borderId="15" xfId="0" applyNumberFormat="1" applyFont="1" applyFill="1" applyBorder="1" applyAlignment="1" applyProtection="1">
      <alignment horizontal="center" vertical="center" shrinkToFit="1"/>
      <protection locked="0"/>
    </xf>
    <xf numFmtId="2" fontId="1" fillId="33" borderId="1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16" xfId="43" applyNumberFormat="1" applyFont="1" applyFill="1" applyBorder="1" applyAlignment="1" applyProtection="1">
      <alignment horizontal="center" vertical="center" shrinkToFit="1"/>
      <protection locked="0"/>
    </xf>
    <xf numFmtId="176" fontId="1" fillId="33" borderId="17" xfId="43" applyNumberFormat="1" applyFont="1" applyFill="1" applyBorder="1" applyAlignment="1" applyProtection="1">
      <alignment horizontal="center" vertical="center" shrinkToFit="1"/>
      <protection locked="0"/>
    </xf>
    <xf numFmtId="1" fontId="2" fillId="33" borderId="16" xfId="0" applyNumberFormat="1" applyFont="1" applyFill="1" applyBorder="1" applyAlignment="1" applyProtection="1">
      <alignment horizontal="center" vertical="center" shrinkToFit="1"/>
      <protection locked="0"/>
    </xf>
    <xf numFmtId="0" fontId="2" fillId="33" borderId="16" xfId="0" applyFont="1" applyFill="1" applyBorder="1" applyAlignment="1" applyProtection="1">
      <alignment horizontal="center" vertical="center" shrinkToFit="1"/>
      <protection locked="0"/>
    </xf>
    <xf numFmtId="1" fontId="1" fillId="33" borderId="16" xfId="0" applyNumberFormat="1" applyFont="1" applyFill="1" applyBorder="1" applyAlignment="1" applyProtection="1">
      <alignment horizontal="center" vertical="center" shrinkToFit="1"/>
      <protection locked="0"/>
    </xf>
    <xf numFmtId="2" fontId="2" fillId="33" borderId="16" xfId="0" applyNumberFormat="1" applyFont="1" applyFill="1" applyBorder="1" applyAlignment="1" applyProtection="1">
      <alignment horizontal="center" vertical="center" shrinkToFit="1"/>
      <protection locked="0"/>
    </xf>
    <xf numFmtId="176" fontId="2" fillId="33" borderId="16" xfId="43" applyNumberFormat="1" applyFont="1" applyFill="1" applyBorder="1" applyAlignment="1" applyProtection="1">
      <alignment horizontal="center" vertical="center" shrinkToFit="1"/>
      <protection locked="0"/>
    </xf>
    <xf numFmtId="9" fontId="7" fillId="33" borderId="17" xfId="40" applyNumberFormat="1" applyFont="1" applyFill="1" applyBorder="1" applyAlignment="1" applyProtection="1">
      <alignment horizontal="center" vertical="center" shrinkToFit="1"/>
      <protection locked="0"/>
    </xf>
    <xf numFmtId="0" fontId="2" fillId="33" borderId="17" xfId="0" applyFont="1" applyFill="1" applyBorder="1" applyAlignment="1" applyProtection="1">
      <alignment horizontal="center" vertical="center" shrinkToFit="1"/>
      <protection locked="0"/>
    </xf>
    <xf numFmtId="174" fontId="2" fillId="33" borderId="15" xfId="43" applyNumberFormat="1" applyFont="1" applyFill="1" applyBorder="1" applyAlignment="1" applyProtection="1">
      <alignment horizontal="center" vertical="center" shrinkToFit="1"/>
      <protection locked="0"/>
    </xf>
    <xf numFmtId="174" fontId="2" fillId="33" borderId="16" xfId="43" applyNumberFormat="1" applyFont="1" applyFill="1" applyBorder="1" applyAlignment="1" applyProtection="1">
      <alignment horizontal="center" vertical="center" shrinkToFit="1"/>
      <protection locked="0"/>
    </xf>
    <xf numFmtId="174" fontId="2" fillId="33" borderId="17" xfId="43" applyNumberFormat="1" applyFont="1" applyFill="1" applyBorder="1" applyAlignment="1" applyProtection="1">
      <alignment horizontal="center" vertical="center" shrinkToFit="1"/>
      <protection locked="0"/>
    </xf>
    <xf numFmtId="177" fontId="2" fillId="33" borderId="16" xfId="0" applyNumberFormat="1" applyFont="1" applyFill="1" applyBorder="1" applyAlignment="1" applyProtection="1">
      <alignment horizontal="center" vertical="center" shrinkToFit="1"/>
      <protection locked="0"/>
    </xf>
    <xf numFmtId="177" fontId="2" fillId="33" borderId="17" xfId="0" applyNumberFormat="1" applyFont="1" applyFill="1" applyBorder="1" applyAlignment="1" applyProtection="1">
      <alignment horizontal="center" vertical="center" shrinkToFit="1"/>
      <protection locked="0"/>
    </xf>
    <xf numFmtId="0" fontId="2" fillId="33" borderId="1" xfId="0" applyFont="1" applyFill="1" applyBorder="1" applyAlignment="1" applyProtection="1">
      <alignment horizontal="center" vertical="center" shrinkToFit="1"/>
      <protection locked="0"/>
    </xf>
    <xf numFmtId="0" fontId="2" fillId="33" borderId="2" xfId="0" applyFont="1" applyFill="1" applyBorder="1" applyAlignment="1" applyProtection="1">
      <alignment horizontal="center" vertical="center" shrinkToFit="1"/>
      <protection locked="0"/>
    </xf>
    <xf numFmtId="178" fontId="7" fillId="33" borderId="16" xfId="40" applyNumberFormat="1" applyFont="1" applyFill="1" applyBorder="1" applyAlignment="1" applyProtection="1">
      <alignment horizontal="center" vertical="center" shrinkToFit="1"/>
      <protection locked="0"/>
    </xf>
    <xf numFmtId="181" fontId="2" fillId="33" borderId="2" xfId="0" applyNumberFormat="1" applyFont="1" applyFill="1" applyBorder="1" applyAlignment="1" applyProtection="1">
      <alignment horizontal="center" vertical="center" shrinkToFit="1"/>
      <protection locked="0"/>
    </xf>
    <xf numFmtId="0" fontId="10" fillId="0" borderId="0" xfId="0" applyFont="1" applyProtection="1">
      <protection locked="0"/>
    </xf>
    <xf numFmtId="177" fontId="2" fillId="33" borderId="2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9" fontId="2" fillId="0" borderId="0" xfId="40" applyFont="1" applyAlignment="1" applyProtection="1">
      <alignment horizontal="center"/>
      <protection locked="0"/>
    </xf>
    <xf numFmtId="3" fontId="2" fillId="0" borderId="0" xfId="0" applyNumberFormat="1" applyFont="1" applyAlignment="1" applyProtection="1">
      <alignment horizontal="center"/>
      <protection locked="0"/>
    </xf>
    <xf numFmtId="181" fontId="2" fillId="0" borderId="0" xfId="0" applyNumberFormat="1" applyFont="1" applyAlignment="1" applyProtection="1">
      <alignment horizontal="center"/>
      <protection locked="0"/>
    </xf>
    <xf numFmtId="180" fontId="2" fillId="0" borderId="0" xfId="0" applyNumberFormat="1" applyFont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Fill="1" applyProtection="1">
      <protection locked="0"/>
    </xf>
    <xf numFmtId="180" fontId="1" fillId="0" borderId="0" xfId="0" applyNumberFormat="1" applyFont="1" applyProtection="1">
      <protection locked="0"/>
    </xf>
    <xf numFmtId="1" fontId="2" fillId="33" borderId="3" xfId="0" applyNumberFormat="1" applyFont="1" applyFill="1" applyBorder="1" applyAlignment="1" applyProtection="1">
      <alignment horizontal="center" vertical="center" shrinkToFit="1"/>
      <protection locked="0"/>
    </xf>
    <xf numFmtId="176" fontId="2" fillId="0" borderId="0" xfId="0" applyNumberFormat="1" applyFont="1" applyProtection="1">
      <protection locked="0"/>
    </xf>
    <xf numFmtId="174" fontId="2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23" xfId="0" applyFont="1" applyBorder="1" applyAlignment="1" applyProtection="1">
      <alignment horizontal="center" vertical="center" textRotation="90"/>
      <protection locked="0"/>
    </xf>
    <xf numFmtId="0" fontId="1" fillId="0" borderId="10" xfId="0" applyFont="1" applyBorder="1" applyAlignment="1" applyProtection="1">
      <alignment horizontal="center" vertical="center" textRotation="90"/>
      <protection locked="0"/>
    </xf>
    <xf numFmtId="0" fontId="1" fillId="0" borderId="5" xfId="0" applyFont="1" applyBorder="1" applyAlignment="1" applyProtection="1">
      <alignment horizontal="center" vertical="center" textRotation="90"/>
      <protection locked="0"/>
    </xf>
    <xf numFmtId="0" fontId="1" fillId="33" borderId="28" xfId="0" applyFont="1" applyFill="1" applyBorder="1" applyAlignment="1" applyProtection="1">
      <alignment horizontal="center" vertical="center" wrapText="1"/>
      <protection locked="0"/>
    </xf>
    <xf numFmtId="0" fontId="1" fillId="33" borderId="24" xfId="0" applyFont="1" applyFill="1" applyBorder="1" applyAlignment="1" applyProtection="1">
      <alignment horizontal="center" vertical="center" wrapText="1"/>
      <protection locked="0"/>
    </xf>
    <xf numFmtId="0" fontId="1" fillId="33" borderId="29" xfId="0" applyFont="1" applyFill="1" applyBorder="1" applyAlignment="1" applyProtection="1">
      <alignment horizontal="center" vertical="center" wrapText="1"/>
      <protection locked="0"/>
    </xf>
    <xf numFmtId="0" fontId="1" fillId="33" borderId="26" xfId="0" applyFont="1" applyFill="1" applyBorder="1" applyAlignment="1" applyProtection="1">
      <alignment horizontal="center" vertical="center" wrapText="1"/>
      <protection locked="0"/>
    </xf>
    <xf numFmtId="0" fontId="1" fillId="33" borderId="25" xfId="0" applyFont="1" applyFill="1" applyBorder="1" applyAlignment="1" applyProtection="1">
      <alignment horizontal="center" vertical="center" wrapText="1"/>
      <protection locked="0"/>
    </xf>
    <xf numFmtId="0" fontId="1" fillId="33" borderId="27" xfId="0" applyFont="1" applyFill="1" applyBorder="1" applyAlignment="1" applyProtection="1">
      <alignment horizontal="center" vertical="center" wrapText="1"/>
      <protection locked="0"/>
    </xf>
    <xf numFmtId="0" fontId="1" fillId="33" borderId="30" xfId="0" applyFont="1" applyFill="1" applyBorder="1" applyAlignment="1" applyProtection="1">
      <alignment horizontal="center" vertical="center"/>
      <protection locked="0"/>
    </xf>
    <xf numFmtId="0" fontId="1" fillId="33" borderId="31" xfId="0" applyFont="1" applyFill="1" applyBorder="1" applyAlignment="1" applyProtection="1">
      <alignment horizontal="center" vertical="center"/>
      <protection locked="0"/>
    </xf>
    <xf numFmtId="0" fontId="1" fillId="33" borderId="32" xfId="0" applyFont="1" applyFill="1" applyBorder="1" applyAlignment="1" applyProtection="1">
      <alignment horizontal="center" vertical="center"/>
      <protection locked="0"/>
    </xf>
    <xf numFmtId="0" fontId="1" fillId="33" borderId="33" xfId="0" applyFont="1" applyFill="1" applyBorder="1" applyAlignment="1" applyProtection="1">
      <alignment horizontal="center" vertical="center" wrapText="1"/>
      <protection locked="0"/>
    </xf>
    <xf numFmtId="0" fontId="1" fillId="33" borderId="34" xfId="0" applyFont="1" applyFill="1" applyBorder="1" applyAlignment="1" applyProtection="1">
      <alignment horizontal="center" vertical="center" wrapText="1"/>
      <protection locked="0"/>
    </xf>
    <xf numFmtId="0" fontId="1" fillId="33" borderId="35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Alignment="1">
      <alignment horizontal="center" wrapText="1"/>
    </xf>
    <xf numFmtId="187" fontId="0" fillId="0" borderId="0" xfId="0" applyNumberFormat="1" applyBorder="1" applyAlignment="1">
      <alignment horizontal="center" vertical="center" wrapText="1"/>
    </xf>
    <xf numFmtId="192" fontId="2" fillId="0" borderId="0" xfId="0" applyNumberFormat="1" applyFont="1" applyBorder="1" applyProtection="1">
      <protection locked="0"/>
    </xf>
    <xf numFmtId="187" fontId="2" fillId="0" borderId="0" xfId="0" applyNumberFormat="1" applyFont="1" applyBorder="1" applyProtection="1">
      <protection locked="0"/>
    </xf>
  </cellXfs>
  <cellStyles count="45">
    <cellStyle name="20% — акцент1" xfId="1" builtinId="30" customBuiltin="1"/>
    <cellStyle name="20% — акцент2" xfId="2" builtinId="34" customBuiltin="1"/>
    <cellStyle name="20% — акцент3" xfId="3" builtinId="38" customBuiltin="1"/>
    <cellStyle name="20% — акцент4" xfId="4" builtinId="42" customBuiltin="1"/>
    <cellStyle name="20% — акцент5" xfId="5" builtinId="46" customBuiltin="1"/>
    <cellStyle name="20% — акцент6" xfId="6" builtinId="50" customBuiltin="1"/>
    <cellStyle name="40% — акцент1" xfId="7" builtinId="31" customBuiltin="1"/>
    <cellStyle name="40% — акцент2" xfId="8" builtinId="35" customBuiltin="1"/>
    <cellStyle name="40% — акцент3" xfId="9" builtinId="39" customBuiltin="1"/>
    <cellStyle name="40% — акцент4" xfId="10" builtinId="43" customBuiltin="1"/>
    <cellStyle name="40% — акцент5" xfId="11" builtinId="47" customBuiltin="1"/>
    <cellStyle name="40% — акцент6" xfId="12" builtinId="51" customBuiltin="1"/>
    <cellStyle name="60% — акцент1 2" xfId="13"/>
    <cellStyle name="60% — акцент2 2" xfId="14"/>
    <cellStyle name="60% — акцент3 2" xfId="15"/>
    <cellStyle name="60% — акцент4 2" xfId="16"/>
    <cellStyle name="60% — акцент5 2" xfId="17"/>
    <cellStyle name="60% — акцент6 2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 2" xfId="35"/>
    <cellStyle name="Обычный" xfId="0" builtinId="0"/>
    <cellStyle name="Обычный 2" xfId="36"/>
    <cellStyle name="Плохой" xfId="37" builtinId="27" customBuiltin="1"/>
    <cellStyle name="Пояснение" xfId="38" builtinId="53" customBuiltin="1"/>
    <cellStyle name="Примечание" xfId="39" builtinId="10" customBuiltin="1"/>
    <cellStyle name="Процентный" xfId="40" builtinId="5"/>
    <cellStyle name="Связанная ячейка" xfId="41" builtinId="24" customBuiltin="1"/>
    <cellStyle name="Текст предупреждения" xfId="42" builtinId="11" customBuiltin="1"/>
    <cellStyle name="Финансовый" xfId="43" builtinId="3"/>
    <cellStyle name="Хороший" xfId="44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55"/>
  <sheetViews>
    <sheetView tabSelected="1" topLeftCell="A4" zoomScale="85" zoomScaleNormal="85" workbookViewId="0">
      <pane xSplit="3" ySplit="10" topLeftCell="D14" activePane="bottomRight" state="frozen"/>
      <selection activeCell="A4" sqref="A4"/>
      <selection pane="topRight" activeCell="D4" sqref="D4"/>
      <selection pane="bottomLeft" activeCell="A14" sqref="A14"/>
      <selection pane="bottomRight" activeCell="P120" sqref="P120"/>
    </sheetView>
  </sheetViews>
  <sheetFormatPr defaultRowHeight="15.75" x14ac:dyDescent="0.25"/>
  <cols>
    <col min="1" max="1" width="0.85546875" style="1" customWidth="1"/>
    <col min="2" max="2" width="52.7109375" style="1" customWidth="1"/>
    <col min="3" max="3" width="7.7109375" style="1" customWidth="1"/>
    <col min="4" max="5" width="16.140625" style="1" customWidth="1"/>
    <col min="6" max="7" width="16.85546875" style="1" customWidth="1"/>
    <col min="8" max="8" width="17.7109375" style="1" customWidth="1"/>
    <col min="9" max="9" width="12.140625" style="85" customWidth="1"/>
    <col min="10" max="12" width="7.7109375" style="78" customWidth="1"/>
    <col min="13" max="14" width="21.42578125" style="78" bestFit="1" customWidth="1"/>
    <col min="15" max="15" width="7.7109375" style="78" customWidth="1"/>
    <col min="16" max="18" width="4.7109375" style="1" customWidth="1"/>
    <col min="19" max="19" width="16.85546875" style="1" customWidth="1"/>
    <col min="20" max="20" width="24.140625" style="1" customWidth="1"/>
    <col min="21" max="21" width="14.5703125" style="1" customWidth="1"/>
    <col min="22" max="16384" width="9.140625" style="1"/>
  </cols>
  <sheetData>
    <row r="1" spans="2:15" ht="18.75" customHeight="1" x14ac:dyDescent="0.25">
      <c r="B1" s="91" t="s">
        <v>0</v>
      </c>
      <c r="C1" s="91"/>
      <c r="D1" s="91"/>
      <c r="E1" s="91"/>
      <c r="F1" s="91"/>
      <c r="G1" s="91"/>
    </row>
    <row r="2" spans="2:15" x14ac:dyDescent="0.25">
      <c r="B2" s="91" t="s">
        <v>66</v>
      </c>
      <c r="C2" s="91"/>
      <c r="D2" s="91"/>
      <c r="E2" s="91"/>
      <c r="F2" s="91"/>
      <c r="G2" s="91"/>
    </row>
    <row r="3" spans="2:15" ht="20.25" x14ac:dyDescent="0.25">
      <c r="B3" s="92" t="s">
        <v>73</v>
      </c>
      <c r="C3" s="92"/>
      <c r="D3" s="92"/>
      <c r="E3" s="92"/>
      <c r="F3" s="92"/>
      <c r="G3" s="92"/>
    </row>
    <row r="4" spans="2:15" x14ac:dyDescent="0.25">
      <c r="B4" s="2"/>
      <c r="C4" s="3" t="s">
        <v>82</v>
      </c>
      <c r="D4" s="2"/>
      <c r="E4" s="2"/>
      <c r="F4" s="2"/>
      <c r="G4" s="2"/>
    </row>
    <row r="5" spans="2:15" x14ac:dyDescent="0.25">
      <c r="B5" s="4" t="s">
        <v>80</v>
      </c>
      <c r="C5" s="2"/>
      <c r="D5" s="2"/>
      <c r="E5" s="2"/>
      <c r="F5" s="2"/>
      <c r="G5" s="2"/>
    </row>
    <row r="6" spans="2:15" x14ac:dyDescent="0.25">
      <c r="B6" s="2" t="s">
        <v>79</v>
      </c>
      <c r="C6" s="2"/>
      <c r="D6" s="2"/>
      <c r="E6" s="2"/>
      <c r="F6" s="2"/>
      <c r="G6" s="2"/>
    </row>
    <row r="7" spans="2:15" x14ac:dyDescent="0.25">
      <c r="B7" s="2" t="s">
        <v>81</v>
      </c>
      <c r="C7" s="2"/>
      <c r="D7" s="2"/>
      <c r="E7" s="2"/>
      <c r="F7" s="2"/>
      <c r="G7" s="2"/>
    </row>
    <row r="8" spans="2:15" x14ac:dyDescent="0.25">
      <c r="B8" s="5" t="s">
        <v>83</v>
      </c>
      <c r="C8" s="2"/>
      <c r="D8" s="2"/>
      <c r="E8" s="2"/>
      <c r="F8" s="2"/>
      <c r="G8" s="2"/>
    </row>
    <row r="9" spans="2:15" x14ac:dyDescent="0.25">
      <c r="B9" s="1" t="s">
        <v>75</v>
      </c>
      <c r="C9" s="5"/>
      <c r="D9" s="5"/>
      <c r="E9" s="5"/>
      <c r="F9" s="5"/>
      <c r="G9" s="5"/>
    </row>
    <row r="10" spans="2:15" ht="15" customHeight="1" thickBot="1" x14ac:dyDescent="0.3">
      <c r="B10" s="6"/>
      <c r="C10" s="6"/>
      <c r="D10" s="7"/>
      <c r="E10" s="8"/>
      <c r="F10" s="8"/>
      <c r="G10" s="8"/>
    </row>
    <row r="11" spans="2:15" s="9" customFormat="1" ht="21" customHeight="1" x14ac:dyDescent="0.25">
      <c r="B11" s="93" t="s">
        <v>1</v>
      </c>
      <c r="C11" s="96" t="s">
        <v>2</v>
      </c>
      <c r="D11" s="99" t="s">
        <v>3</v>
      </c>
      <c r="E11" s="100"/>
      <c r="F11" s="100" t="s">
        <v>4</v>
      </c>
      <c r="G11" s="103"/>
      <c r="I11" s="86"/>
      <c r="J11" s="79"/>
      <c r="K11" s="79"/>
      <c r="L11" s="79"/>
      <c r="M11" s="79"/>
      <c r="N11" s="79"/>
      <c r="O11" s="79"/>
    </row>
    <row r="12" spans="2:15" ht="21" customHeight="1" x14ac:dyDescent="0.25">
      <c r="B12" s="94"/>
      <c r="C12" s="97"/>
      <c r="D12" s="101"/>
      <c r="E12" s="102"/>
      <c r="F12" s="102"/>
      <c r="G12" s="104"/>
    </row>
    <row r="13" spans="2:15" ht="39" customHeight="1" thickBot="1" x14ac:dyDescent="0.3">
      <c r="B13" s="95"/>
      <c r="C13" s="98"/>
      <c r="D13" s="10" t="s">
        <v>5</v>
      </c>
      <c r="E13" s="11" t="s">
        <v>6</v>
      </c>
      <c r="F13" s="11" t="s">
        <v>7</v>
      </c>
      <c r="G13" s="12" t="s">
        <v>8</v>
      </c>
    </row>
    <row r="14" spans="2:15" s="18" customFormat="1" ht="16.5" thickBot="1" x14ac:dyDescent="0.3">
      <c r="B14" s="13">
        <v>1</v>
      </c>
      <c r="C14" s="14">
        <v>2</v>
      </c>
      <c r="D14" s="15">
        <v>3</v>
      </c>
      <c r="E14" s="16">
        <v>4</v>
      </c>
      <c r="F14" s="16">
        <v>5</v>
      </c>
      <c r="G14" s="17">
        <v>6</v>
      </c>
      <c r="J14" s="80"/>
      <c r="K14" s="80"/>
      <c r="L14" s="80"/>
      <c r="M14" s="80"/>
      <c r="N14" s="80"/>
      <c r="O14" s="80"/>
    </row>
    <row r="15" spans="2:15" ht="17.25" thickBot="1" x14ac:dyDescent="0.3">
      <c r="B15" s="19" t="s">
        <v>9</v>
      </c>
      <c r="C15" s="20"/>
      <c r="D15" s="21">
        <v>72</v>
      </c>
      <c r="E15" s="22">
        <v>71</v>
      </c>
      <c r="F15" s="22">
        <v>72</v>
      </c>
      <c r="G15" s="77">
        <f>(D15/12*8)+(E15/12*4)</f>
        <v>71.666666666666671</v>
      </c>
      <c r="H15" s="76"/>
    </row>
    <row r="16" spans="2:15" ht="21.75" customHeight="1" thickBot="1" x14ac:dyDescent="0.3">
      <c r="B16" s="105" t="s">
        <v>10</v>
      </c>
      <c r="C16" s="106"/>
      <c r="D16" s="106"/>
      <c r="E16" s="106"/>
      <c r="F16" s="106"/>
      <c r="G16" s="107"/>
      <c r="H16" s="76"/>
    </row>
    <row r="17" spans="2:9" ht="16.5" x14ac:dyDescent="0.25">
      <c r="B17" s="108" t="s">
        <v>32</v>
      </c>
      <c r="C17" s="109"/>
      <c r="D17" s="109"/>
      <c r="E17" s="109"/>
      <c r="F17" s="109"/>
      <c r="G17" s="110"/>
      <c r="H17" s="76"/>
    </row>
    <row r="18" spans="2:9" ht="16.5" x14ac:dyDescent="0.25">
      <c r="B18" s="23" t="s">
        <v>11</v>
      </c>
      <c r="C18" s="24"/>
      <c r="D18" s="25">
        <v>100472</v>
      </c>
      <c r="E18" s="26">
        <f>D18+G19-G20-G21+G22</f>
        <v>98912</v>
      </c>
      <c r="F18" s="26">
        <v>96456</v>
      </c>
      <c r="G18" s="27">
        <f>(D18/6*3)+(E18/6*3)</f>
        <v>99692</v>
      </c>
      <c r="H18" s="76"/>
      <c r="I18" s="90"/>
    </row>
    <row r="19" spans="2:9" ht="16.5" x14ac:dyDescent="0.25">
      <c r="B19" s="23" t="s">
        <v>12</v>
      </c>
      <c r="C19" s="24"/>
      <c r="D19" s="28" t="s">
        <v>13</v>
      </c>
      <c r="E19" s="29" t="s">
        <v>13</v>
      </c>
      <c r="F19" s="26">
        <v>25900</v>
      </c>
      <c r="G19" s="27">
        <f>21052-1004</f>
        <v>20048</v>
      </c>
      <c r="H19" s="76"/>
    </row>
    <row r="20" spans="2:9" ht="16.5" x14ac:dyDescent="0.25">
      <c r="B20" s="23" t="s">
        <v>14</v>
      </c>
      <c r="C20" s="24"/>
      <c r="D20" s="28" t="s">
        <v>13</v>
      </c>
      <c r="E20" s="29" t="s">
        <v>13</v>
      </c>
      <c r="F20" s="26">
        <v>20872</v>
      </c>
      <c r="G20" s="27">
        <f>+F20</f>
        <v>20872</v>
      </c>
      <c r="H20" s="76"/>
    </row>
    <row r="21" spans="2:9" ht="16.5" x14ac:dyDescent="0.25">
      <c r="B21" s="23" t="s">
        <v>15</v>
      </c>
      <c r="C21" s="24"/>
      <c r="D21" s="28" t="s">
        <v>13</v>
      </c>
      <c r="E21" s="29" t="s">
        <v>13</v>
      </c>
      <c r="F21" s="26">
        <v>3138</v>
      </c>
      <c r="G21" s="27">
        <v>863</v>
      </c>
      <c r="H21" s="76"/>
    </row>
    <row r="22" spans="2:9" ht="17.25" thickBot="1" x14ac:dyDescent="0.3">
      <c r="B22" s="30" t="s">
        <v>16</v>
      </c>
      <c r="C22" s="31"/>
      <c r="D22" s="32" t="s">
        <v>13</v>
      </c>
      <c r="E22" s="33" t="s">
        <v>13</v>
      </c>
      <c r="F22" s="34">
        <v>0</v>
      </c>
      <c r="G22" s="35">
        <v>127</v>
      </c>
      <c r="H22" s="76"/>
    </row>
    <row r="23" spans="2:9" ht="16.5" x14ac:dyDescent="0.25">
      <c r="B23" s="108" t="s">
        <v>33</v>
      </c>
      <c r="C23" s="109"/>
      <c r="D23" s="109"/>
      <c r="E23" s="109"/>
      <c r="F23" s="109"/>
      <c r="G23" s="110"/>
      <c r="H23" s="76"/>
    </row>
    <row r="24" spans="2:9" ht="16.5" x14ac:dyDescent="0.25">
      <c r="B24" s="23" t="s">
        <v>11</v>
      </c>
      <c r="C24" s="24"/>
      <c r="D24" s="25">
        <v>5393</v>
      </c>
      <c r="E24" s="26">
        <f>D24+G25-G26-G27+G28</f>
        <v>5505</v>
      </c>
      <c r="F24" s="26">
        <v>5045</v>
      </c>
      <c r="G24" s="27">
        <f>(D24/6*3)+(E24/6*3)</f>
        <v>5449</v>
      </c>
      <c r="H24" s="76"/>
      <c r="I24" s="90"/>
    </row>
    <row r="25" spans="2:9" ht="16.5" x14ac:dyDescent="0.25">
      <c r="B25" s="23" t="s">
        <v>12</v>
      </c>
      <c r="C25" s="24"/>
      <c r="D25" s="28" t="s">
        <v>13</v>
      </c>
      <c r="E25" s="29" t="s">
        <v>13</v>
      </c>
      <c r="F25" s="26">
        <v>0</v>
      </c>
      <c r="G25" s="27">
        <v>745</v>
      </c>
      <c r="H25" s="76"/>
    </row>
    <row r="26" spans="2:9" ht="16.5" x14ac:dyDescent="0.25">
      <c r="B26" s="23" t="s">
        <v>14</v>
      </c>
      <c r="C26" s="24"/>
      <c r="D26" s="28" t="s">
        <v>13</v>
      </c>
      <c r="E26" s="29" t="s">
        <v>13</v>
      </c>
      <c r="F26" s="26">
        <v>347</v>
      </c>
      <c r="G26" s="27">
        <f>+F26</f>
        <v>347</v>
      </c>
      <c r="H26" s="76"/>
    </row>
    <row r="27" spans="2:9" ht="16.5" x14ac:dyDescent="0.25">
      <c r="B27" s="23" t="s">
        <v>15</v>
      </c>
      <c r="C27" s="24"/>
      <c r="D27" s="28" t="s">
        <v>13</v>
      </c>
      <c r="E27" s="29" t="s">
        <v>13</v>
      </c>
      <c r="F27" s="26">
        <v>202</v>
      </c>
      <c r="G27" s="27">
        <f>+F27+84</f>
        <v>286</v>
      </c>
      <c r="H27" s="76"/>
    </row>
    <row r="28" spans="2:9" ht="17.25" thickBot="1" x14ac:dyDescent="0.3">
      <c r="B28" s="30" t="s">
        <v>16</v>
      </c>
      <c r="C28" s="31"/>
      <c r="D28" s="32" t="s">
        <v>13</v>
      </c>
      <c r="E28" s="33" t="s">
        <v>13</v>
      </c>
      <c r="F28" s="34">
        <v>0</v>
      </c>
      <c r="G28" s="35"/>
      <c r="H28" s="76"/>
    </row>
    <row r="29" spans="2:9" ht="17.25" hidden="1" thickBot="1" x14ac:dyDescent="0.3">
      <c r="B29" s="108" t="s">
        <v>34</v>
      </c>
      <c r="C29" s="109"/>
      <c r="D29" s="109"/>
      <c r="E29" s="109"/>
      <c r="F29" s="109"/>
      <c r="G29" s="110"/>
      <c r="H29" s="76"/>
    </row>
    <row r="30" spans="2:9" ht="17.25" hidden="1" thickBot="1" x14ac:dyDescent="0.3">
      <c r="B30" s="23" t="s">
        <v>11</v>
      </c>
      <c r="C30" s="24"/>
      <c r="D30" s="36">
        <v>0</v>
      </c>
      <c r="E30" s="26">
        <f>D30+G31-G32-G33+G34</f>
        <v>0</v>
      </c>
      <c r="F30" s="26">
        <v>0</v>
      </c>
      <c r="G30" s="27">
        <v>0</v>
      </c>
      <c r="H30" s="76"/>
    </row>
    <row r="31" spans="2:9" ht="17.25" hidden="1" thickBot="1" x14ac:dyDescent="0.3">
      <c r="B31" s="23" t="s">
        <v>12</v>
      </c>
      <c r="C31" s="24"/>
      <c r="D31" s="28" t="s">
        <v>13</v>
      </c>
      <c r="E31" s="29" t="s">
        <v>13</v>
      </c>
      <c r="F31" s="26"/>
      <c r="G31" s="27"/>
      <c r="H31" s="76"/>
    </row>
    <row r="32" spans="2:9" ht="17.25" hidden="1" thickBot="1" x14ac:dyDescent="0.3">
      <c r="B32" s="23" t="s">
        <v>14</v>
      </c>
      <c r="C32" s="24"/>
      <c r="D32" s="28" t="s">
        <v>13</v>
      </c>
      <c r="E32" s="29" t="s">
        <v>13</v>
      </c>
      <c r="F32" s="26"/>
      <c r="G32" s="27">
        <v>0</v>
      </c>
      <c r="H32" s="76"/>
    </row>
    <row r="33" spans="2:9" ht="17.25" hidden="1" thickBot="1" x14ac:dyDescent="0.3">
      <c r="B33" s="23" t="s">
        <v>15</v>
      </c>
      <c r="C33" s="24"/>
      <c r="D33" s="28" t="s">
        <v>13</v>
      </c>
      <c r="E33" s="29" t="s">
        <v>13</v>
      </c>
      <c r="F33" s="26"/>
      <c r="G33" s="27">
        <v>0</v>
      </c>
      <c r="H33" s="76"/>
    </row>
    <row r="34" spans="2:9" ht="17.25" hidden="1" thickBot="1" x14ac:dyDescent="0.3">
      <c r="B34" s="30" t="s">
        <v>16</v>
      </c>
      <c r="C34" s="31"/>
      <c r="D34" s="32" t="s">
        <v>13</v>
      </c>
      <c r="E34" s="33" t="s">
        <v>13</v>
      </c>
      <c r="F34" s="34">
        <v>0</v>
      </c>
      <c r="G34" s="35"/>
      <c r="H34" s="76"/>
    </row>
    <row r="35" spans="2:9" ht="16.5" x14ac:dyDescent="0.25">
      <c r="B35" s="108" t="s">
        <v>35</v>
      </c>
      <c r="C35" s="109"/>
      <c r="D35" s="109"/>
      <c r="E35" s="109"/>
      <c r="F35" s="109"/>
      <c r="G35" s="110"/>
      <c r="H35" s="76"/>
    </row>
    <row r="36" spans="2:9" ht="16.5" x14ac:dyDescent="0.25">
      <c r="B36" s="23" t="s">
        <v>11</v>
      </c>
      <c r="C36" s="24"/>
      <c r="D36" s="25">
        <v>378</v>
      </c>
      <c r="E36" s="26">
        <f>D36+G37-G38-G39+G40</f>
        <v>449</v>
      </c>
      <c r="F36" s="26">
        <v>354</v>
      </c>
      <c r="G36" s="27">
        <f>(D36/6*3)+(E36/6*3)</f>
        <v>413.5</v>
      </c>
      <c r="H36" s="76"/>
      <c r="I36" s="90"/>
    </row>
    <row r="37" spans="2:9" ht="16.5" x14ac:dyDescent="0.25">
      <c r="B37" s="23" t="s">
        <v>12</v>
      </c>
      <c r="C37" s="24"/>
      <c r="D37" s="28" t="s">
        <v>13</v>
      </c>
      <c r="E37" s="29" t="s">
        <v>13</v>
      </c>
      <c r="F37" s="26">
        <v>0</v>
      </c>
      <c r="G37" s="27">
        <v>97</v>
      </c>
      <c r="H37" s="76"/>
    </row>
    <row r="38" spans="2:9" ht="16.5" x14ac:dyDescent="0.25">
      <c r="B38" s="23" t="s">
        <v>14</v>
      </c>
      <c r="C38" s="24"/>
      <c r="D38" s="28" t="s">
        <v>13</v>
      </c>
      <c r="E38" s="29" t="s">
        <v>13</v>
      </c>
      <c r="F38" s="26">
        <v>9</v>
      </c>
      <c r="G38" s="27">
        <f>+F38</f>
        <v>9</v>
      </c>
      <c r="H38" s="76"/>
    </row>
    <row r="39" spans="2:9" ht="16.5" x14ac:dyDescent="0.25">
      <c r="B39" s="23" t="s">
        <v>15</v>
      </c>
      <c r="C39" s="24"/>
      <c r="D39" s="28" t="s">
        <v>13</v>
      </c>
      <c r="E39" s="29" t="s">
        <v>13</v>
      </c>
      <c r="F39" s="26">
        <v>20</v>
      </c>
      <c r="G39" s="27">
        <v>17</v>
      </c>
      <c r="H39" s="76"/>
    </row>
    <row r="40" spans="2:9" ht="17.25" thickBot="1" x14ac:dyDescent="0.3">
      <c r="B40" s="30" t="s">
        <v>16</v>
      </c>
      <c r="C40" s="31"/>
      <c r="D40" s="32" t="s">
        <v>13</v>
      </c>
      <c r="E40" s="33" t="s">
        <v>13</v>
      </c>
      <c r="F40" s="34">
        <v>0</v>
      </c>
      <c r="G40" s="35"/>
      <c r="H40" s="76"/>
    </row>
    <row r="41" spans="2:9" ht="17.25" hidden="1" thickBot="1" x14ac:dyDescent="0.3">
      <c r="B41" s="108" t="s">
        <v>36</v>
      </c>
      <c r="C41" s="109"/>
      <c r="D41" s="109"/>
      <c r="E41" s="109"/>
      <c r="F41" s="109"/>
      <c r="G41" s="110"/>
      <c r="H41" s="76"/>
    </row>
    <row r="42" spans="2:9" ht="17.25" hidden="1" thickBot="1" x14ac:dyDescent="0.3">
      <c r="B42" s="23" t="s">
        <v>11</v>
      </c>
      <c r="C42" s="24"/>
      <c r="D42" s="36"/>
      <c r="E42" s="26">
        <f>D42+G43-G44-G45+G46</f>
        <v>0</v>
      </c>
      <c r="F42" s="26"/>
      <c r="G42" s="27"/>
      <c r="H42" s="76"/>
    </row>
    <row r="43" spans="2:9" ht="17.25" hidden="1" thickBot="1" x14ac:dyDescent="0.3">
      <c r="B43" s="23" t="s">
        <v>12</v>
      </c>
      <c r="C43" s="24"/>
      <c r="D43" s="28" t="s">
        <v>13</v>
      </c>
      <c r="E43" s="29" t="s">
        <v>13</v>
      </c>
      <c r="F43" s="26"/>
      <c r="G43" s="27"/>
      <c r="H43" s="76"/>
    </row>
    <row r="44" spans="2:9" ht="17.25" hidden="1" thickBot="1" x14ac:dyDescent="0.3">
      <c r="B44" s="23" t="s">
        <v>14</v>
      </c>
      <c r="C44" s="24"/>
      <c r="D44" s="28" t="s">
        <v>13</v>
      </c>
      <c r="E44" s="29" t="s">
        <v>13</v>
      </c>
      <c r="F44" s="26"/>
      <c r="G44" s="27"/>
      <c r="H44" s="76"/>
    </row>
    <row r="45" spans="2:9" ht="17.25" hidden="1" thickBot="1" x14ac:dyDescent="0.3">
      <c r="B45" s="23" t="s">
        <v>15</v>
      </c>
      <c r="C45" s="24"/>
      <c r="D45" s="28" t="s">
        <v>13</v>
      </c>
      <c r="E45" s="29" t="s">
        <v>13</v>
      </c>
      <c r="F45" s="26"/>
      <c r="G45" s="27"/>
      <c r="H45" s="76"/>
    </row>
    <row r="46" spans="2:9" ht="17.25" hidden="1" thickBot="1" x14ac:dyDescent="0.3">
      <c r="B46" s="30" t="s">
        <v>16</v>
      </c>
      <c r="C46" s="31"/>
      <c r="D46" s="32" t="s">
        <v>13</v>
      </c>
      <c r="E46" s="33" t="s">
        <v>13</v>
      </c>
      <c r="F46" s="34">
        <v>0</v>
      </c>
      <c r="G46" s="35"/>
      <c r="H46" s="76"/>
    </row>
    <row r="47" spans="2:9" ht="16.5" x14ac:dyDescent="0.25">
      <c r="B47" s="108" t="s">
        <v>78</v>
      </c>
      <c r="C47" s="109"/>
      <c r="D47" s="109"/>
      <c r="E47" s="109"/>
      <c r="F47" s="109"/>
      <c r="G47" s="110"/>
      <c r="H47" s="76"/>
    </row>
    <row r="48" spans="2:9" ht="16.5" x14ac:dyDescent="0.25">
      <c r="B48" s="23" t="s">
        <v>11</v>
      </c>
      <c r="C48" s="24"/>
      <c r="D48" s="25">
        <v>71</v>
      </c>
      <c r="E48" s="26">
        <f>D48+G49-G50-G51+G52</f>
        <v>85</v>
      </c>
      <c r="F48" s="26">
        <v>61</v>
      </c>
      <c r="G48" s="27">
        <f>(D48/6*3)+(E48/6*3)</f>
        <v>78</v>
      </c>
      <c r="H48" s="76"/>
      <c r="I48" s="90"/>
    </row>
    <row r="49" spans="2:9" ht="16.5" x14ac:dyDescent="0.25">
      <c r="B49" s="23" t="s">
        <v>12</v>
      </c>
      <c r="C49" s="24"/>
      <c r="D49" s="28" t="s">
        <v>13</v>
      </c>
      <c r="E49" s="29" t="s">
        <v>13</v>
      </c>
      <c r="F49" s="26">
        <v>0</v>
      </c>
      <c r="G49" s="27">
        <v>29</v>
      </c>
      <c r="H49" s="76"/>
    </row>
    <row r="50" spans="2:9" ht="16.5" x14ac:dyDescent="0.25">
      <c r="B50" s="23" t="s">
        <v>14</v>
      </c>
      <c r="C50" s="24"/>
      <c r="D50" s="28" t="s">
        <v>13</v>
      </c>
      <c r="E50" s="29" t="s">
        <v>13</v>
      </c>
      <c r="F50" s="26">
        <v>10</v>
      </c>
      <c r="G50" s="27">
        <f>+F50</f>
        <v>10</v>
      </c>
      <c r="H50" s="76"/>
    </row>
    <row r="51" spans="2:9" ht="16.5" x14ac:dyDescent="0.25">
      <c r="B51" s="23" t="s">
        <v>15</v>
      </c>
      <c r="C51" s="24"/>
      <c r="D51" s="28" t="s">
        <v>13</v>
      </c>
      <c r="E51" s="29" t="s">
        <v>13</v>
      </c>
      <c r="F51" s="26">
        <v>0</v>
      </c>
      <c r="G51" s="27">
        <v>5</v>
      </c>
      <c r="H51" s="76"/>
    </row>
    <row r="52" spans="2:9" ht="17.25" thickBot="1" x14ac:dyDescent="0.3">
      <c r="B52" s="30" t="s">
        <v>16</v>
      </c>
      <c r="C52" s="31"/>
      <c r="D52" s="32" t="s">
        <v>13</v>
      </c>
      <c r="E52" s="33" t="s">
        <v>13</v>
      </c>
      <c r="F52" s="34">
        <v>0</v>
      </c>
      <c r="G52" s="35"/>
      <c r="H52" s="76"/>
    </row>
    <row r="53" spans="2:9" ht="16.5" x14ac:dyDescent="0.25">
      <c r="B53" s="108" t="s">
        <v>37</v>
      </c>
      <c r="C53" s="109"/>
      <c r="D53" s="109"/>
      <c r="E53" s="109"/>
      <c r="F53" s="109"/>
      <c r="G53" s="110"/>
      <c r="H53" s="76"/>
    </row>
    <row r="54" spans="2:9" ht="16.5" x14ac:dyDescent="0.25">
      <c r="B54" s="23" t="s">
        <v>11</v>
      </c>
      <c r="C54" s="24"/>
      <c r="D54" s="25">
        <v>6890</v>
      </c>
      <c r="E54" s="26">
        <f>D54+G55-G56-G57+G58</f>
        <v>9556</v>
      </c>
      <c r="F54" s="26">
        <v>7924</v>
      </c>
      <c r="G54" s="27">
        <f>(D54/6*3)+(E54/6*3)</f>
        <v>8223</v>
      </c>
      <c r="H54" s="76"/>
      <c r="I54" s="90"/>
    </row>
    <row r="55" spans="2:9" ht="16.5" x14ac:dyDescent="0.25">
      <c r="B55" s="23" t="s">
        <v>12</v>
      </c>
      <c r="C55" s="24"/>
      <c r="D55" s="28" t="s">
        <v>13</v>
      </c>
      <c r="E55" s="29" t="s">
        <v>13</v>
      </c>
      <c r="F55" s="26">
        <v>6482</v>
      </c>
      <c r="G55" s="27">
        <v>4890</v>
      </c>
      <c r="H55" s="76"/>
    </row>
    <row r="56" spans="2:9" ht="16.5" x14ac:dyDescent="0.25">
      <c r="B56" s="23" t="s">
        <v>14</v>
      </c>
      <c r="C56" s="24"/>
      <c r="D56" s="28" t="s">
        <v>13</v>
      </c>
      <c r="E56" s="29" t="s">
        <v>13</v>
      </c>
      <c r="F56" s="26">
        <v>1972</v>
      </c>
      <c r="G56" s="27">
        <f>+F56</f>
        <v>1972</v>
      </c>
      <c r="H56" s="76"/>
    </row>
    <row r="57" spans="2:9" ht="16.5" x14ac:dyDescent="0.25">
      <c r="B57" s="23" t="s">
        <v>15</v>
      </c>
      <c r="C57" s="24"/>
      <c r="D57" s="28" t="s">
        <v>13</v>
      </c>
      <c r="E57" s="29" t="s">
        <v>13</v>
      </c>
      <c r="F57" s="26">
        <v>232</v>
      </c>
      <c r="G57" s="27">
        <f>7103-6851</f>
        <v>252</v>
      </c>
      <c r="H57" s="76"/>
    </row>
    <row r="58" spans="2:9" ht="17.25" thickBot="1" x14ac:dyDescent="0.3">
      <c r="B58" s="30" t="s">
        <v>16</v>
      </c>
      <c r="C58" s="31"/>
      <c r="D58" s="32" t="s">
        <v>13</v>
      </c>
      <c r="E58" s="33" t="s">
        <v>13</v>
      </c>
      <c r="F58" s="34">
        <v>0</v>
      </c>
      <c r="G58" s="35">
        <v>0</v>
      </c>
      <c r="H58" s="76"/>
    </row>
    <row r="59" spans="2:9" ht="17.25" hidden="1" thickBot="1" x14ac:dyDescent="0.3">
      <c r="B59" s="108" t="s">
        <v>38</v>
      </c>
      <c r="C59" s="109"/>
      <c r="D59" s="109"/>
      <c r="E59" s="109"/>
      <c r="F59" s="109"/>
      <c r="G59" s="110"/>
      <c r="H59" s="76"/>
    </row>
    <row r="60" spans="2:9" ht="17.25" hidden="1" thickBot="1" x14ac:dyDescent="0.3">
      <c r="B60" s="23" t="s">
        <v>11</v>
      </c>
      <c r="C60" s="24"/>
      <c r="D60" s="36"/>
      <c r="E60" s="26">
        <f>D60+G61-G62-G63+G64</f>
        <v>0</v>
      </c>
      <c r="F60" s="26"/>
      <c r="G60" s="27"/>
      <c r="H60" s="76"/>
    </row>
    <row r="61" spans="2:9" ht="17.25" hidden="1" thickBot="1" x14ac:dyDescent="0.3">
      <c r="B61" s="23" t="s">
        <v>12</v>
      </c>
      <c r="C61" s="24"/>
      <c r="D61" s="28" t="s">
        <v>13</v>
      </c>
      <c r="E61" s="29" t="s">
        <v>13</v>
      </c>
      <c r="F61" s="26"/>
      <c r="G61" s="27"/>
      <c r="H61" s="76"/>
    </row>
    <row r="62" spans="2:9" ht="17.25" hidden="1" thickBot="1" x14ac:dyDescent="0.3">
      <c r="B62" s="23" t="s">
        <v>14</v>
      </c>
      <c r="C62" s="24"/>
      <c r="D62" s="28" t="s">
        <v>13</v>
      </c>
      <c r="E62" s="29" t="s">
        <v>13</v>
      </c>
      <c r="F62" s="26"/>
      <c r="G62" s="27"/>
      <c r="H62" s="76"/>
    </row>
    <row r="63" spans="2:9" ht="17.25" hidden="1" thickBot="1" x14ac:dyDescent="0.3">
      <c r="B63" s="23" t="s">
        <v>15</v>
      </c>
      <c r="C63" s="24"/>
      <c r="D63" s="28" t="s">
        <v>13</v>
      </c>
      <c r="E63" s="29" t="s">
        <v>13</v>
      </c>
      <c r="F63" s="26"/>
      <c r="G63" s="27"/>
      <c r="H63" s="76"/>
    </row>
    <row r="64" spans="2:9" ht="17.25" hidden="1" thickBot="1" x14ac:dyDescent="0.3">
      <c r="B64" s="30" t="s">
        <v>16</v>
      </c>
      <c r="C64" s="31"/>
      <c r="D64" s="32" t="s">
        <v>13</v>
      </c>
      <c r="E64" s="33" t="s">
        <v>13</v>
      </c>
      <c r="F64" s="34"/>
      <c r="G64" s="35"/>
      <c r="H64" s="76"/>
    </row>
    <row r="65" spans="2:9" ht="16.5" x14ac:dyDescent="0.25">
      <c r="B65" s="108" t="s">
        <v>39</v>
      </c>
      <c r="C65" s="109"/>
      <c r="D65" s="109"/>
      <c r="E65" s="109"/>
      <c r="F65" s="109"/>
      <c r="G65" s="110"/>
      <c r="H65" s="76"/>
    </row>
    <row r="66" spans="2:9" ht="16.5" x14ac:dyDescent="0.25">
      <c r="B66" s="23" t="s">
        <v>11</v>
      </c>
      <c r="C66" s="24"/>
      <c r="D66" s="25">
        <v>4144</v>
      </c>
      <c r="E66" s="26">
        <f>D66+G67-G68-G69+G70</f>
        <v>4351</v>
      </c>
      <c r="F66" s="26">
        <v>6301</v>
      </c>
      <c r="G66" s="27">
        <f>+F66</f>
        <v>6301</v>
      </c>
      <c r="H66" s="76"/>
      <c r="I66" s="90"/>
    </row>
    <row r="67" spans="2:9" ht="16.5" x14ac:dyDescent="0.25">
      <c r="B67" s="23" t="s">
        <v>12</v>
      </c>
      <c r="C67" s="24"/>
      <c r="D67" s="28" t="s">
        <v>13</v>
      </c>
      <c r="E67" s="29" t="s">
        <v>13</v>
      </c>
      <c r="F67" s="26">
        <v>2209</v>
      </c>
      <c r="G67" s="27">
        <f>+F67</f>
        <v>2209</v>
      </c>
      <c r="H67" s="76"/>
    </row>
    <row r="68" spans="2:9" ht="16.5" x14ac:dyDescent="0.25">
      <c r="B68" s="23" t="s">
        <v>14</v>
      </c>
      <c r="C68" s="24"/>
      <c r="D68" s="28" t="s">
        <v>13</v>
      </c>
      <c r="E68" s="29" t="s">
        <v>13</v>
      </c>
      <c r="F68" s="26">
        <v>1762</v>
      </c>
      <c r="G68" s="27">
        <f>+F68</f>
        <v>1762</v>
      </c>
      <c r="H68" s="76"/>
    </row>
    <row r="69" spans="2:9" ht="16.5" x14ac:dyDescent="0.25">
      <c r="B69" s="23" t="s">
        <v>15</v>
      </c>
      <c r="C69" s="24"/>
      <c r="D69" s="28" t="s">
        <v>13</v>
      </c>
      <c r="E69" s="29" t="s">
        <v>13</v>
      </c>
      <c r="F69" s="26">
        <v>58</v>
      </c>
      <c r="G69" s="27">
        <v>240</v>
      </c>
      <c r="H69" s="76"/>
    </row>
    <row r="70" spans="2:9" ht="17.25" thickBot="1" x14ac:dyDescent="0.3">
      <c r="B70" s="30" t="s">
        <v>16</v>
      </c>
      <c r="C70" s="31"/>
      <c r="D70" s="32" t="s">
        <v>13</v>
      </c>
      <c r="E70" s="33" t="s">
        <v>13</v>
      </c>
      <c r="F70" s="34"/>
      <c r="G70" s="35"/>
      <c r="H70" s="76"/>
    </row>
    <row r="71" spans="2:9" ht="16.5" x14ac:dyDescent="0.25">
      <c r="B71" s="108" t="s">
        <v>40</v>
      </c>
      <c r="C71" s="109"/>
      <c r="D71" s="109"/>
      <c r="E71" s="109"/>
      <c r="F71" s="109"/>
      <c r="G71" s="110"/>
      <c r="H71" s="76"/>
    </row>
    <row r="72" spans="2:9" ht="16.5" x14ac:dyDescent="0.25">
      <c r="B72" s="23" t="s">
        <v>11</v>
      </c>
      <c r="C72" s="24"/>
      <c r="D72" s="25">
        <v>211</v>
      </c>
      <c r="E72" s="26">
        <f>D72+G73-G74-G75+G76</f>
        <v>193</v>
      </c>
      <c r="F72" s="26">
        <v>305</v>
      </c>
      <c r="G72" s="27">
        <f>+F72</f>
        <v>305</v>
      </c>
      <c r="H72" s="76"/>
      <c r="I72" s="90"/>
    </row>
    <row r="73" spans="2:9" ht="16.5" x14ac:dyDescent="0.25">
      <c r="B73" s="23" t="s">
        <v>12</v>
      </c>
      <c r="C73" s="24"/>
      <c r="D73" s="28" t="s">
        <v>13</v>
      </c>
      <c r="E73" s="29" t="s">
        <v>13</v>
      </c>
      <c r="F73" s="26">
        <v>102</v>
      </c>
      <c r="G73" s="27">
        <f>+F73</f>
        <v>102</v>
      </c>
      <c r="H73" s="76"/>
    </row>
    <row r="74" spans="2:9" ht="16.5" x14ac:dyDescent="0.25">
      <c r="B74" s="23" t="s">
        <v>14</v>
      </c>
      <c r="C74" s="24"/>
      <c r="D74" s="28" t="s">
        <v>13</v>
      </c>
      <c r="E74" s="29" t="s">
        <v>13</v>
      </c>
      <c r="F74" s="26">
        <v>99</v>
      </c>
      <c r="G74" s="27">
        <f>+F74</f>
        <v>99</v>
      </c>
      <c r="H74" s="76"/>
    </row>
    <row r="75" spans="2:9" ht="16.5" x14ac:dyDescent="0.25">
      <c r="B75" s="23" t="s">
        <v>15</v>
      </c>
      <c r="C75" s="24"/>
      <c r="D75" s="28" t="s">
        <v>13</v>
      </c>
      <c r="E75" s="29" t="s">
        <v>13</v>
      </c>
      <c r="F75" s="26">
        <v>8</v>
      </c>
      <c r="G75" s="27">
        <v>21</v>
      </c>
      <c r="H75" s="76"/>
    </row>
    <row r="76" spans="2:9" ht="17.25" thickBot="1" x14ac:dyDescent="0.3">
      <c r="B76" s="30" t="s">
        <v>16</v>
      </c>
      <c r="C76" s="31"/>
      <c r="D76" s="32" t="s">
        <v>13</v>
      </c>
      <c r="E76" s="33" t="s">
        <v>13</v>
      </c>
      <c r="F76" s="34">
        <v>0</v>
      </c>
      <c r="G76" s="35">
        <v>0</v>
      </c>
      <c r="H76" s="76"/>
    </row>
    <row r="77" spans="2:9" ht="16.5" x14ac:dyDescent="0.25">
      <c r="B77" s="108" t="s">
        <v>41</v>
      </c>
      <c r="C77" s="109"/>
      <c r="D77" s="109"/>
      <c r="E77" s="109"/>
      <c r="F77" s="109"/>
      <c r="G77" s="110"/>
      <c r="H77" s="76"/>
    </row>
    <row r="78" spans="2:9" ht="16.5" x14ac:dyDescent="0.25">
      <c r="B78" s="23" t="s">
        <v>11</v>
      </c>
      <c r="C78" s="24"/>
      <c r="D78" s="25">
        <v>0</v>
      </c>
      <c r="E78" s="26">
        <f>D78+G79-G80-G81+G82</f>
        <v>0</v>
      </c>
      <c r="F78" s="26">
        <v>220</v>
      </c>
      <c r="G78" s="27">
        <f>+F78</f>
        <v>220</v>
      </c>
      <c r="H78" s="76"/>
    </row>
    <row r="79" spans="2:9" ht="16.5" x14ac:dyDescent="0.25">
      <c r="B79" s="23" t="s">
        <v>12</v>
      </c>
      <c r="C79" s="24"/>
      <c r="D79" s="28" t="s">
        <v>13</v>
      </c>
      <c r="E79" s="29" t="s">
        <v>13</v>
      </c>
      <c r="F79" s="26">
        <v>220</v>
      </c>
      <c r="G79" s="27">
        <f>+F79</f>
        <v>220</v>
      </c>
      <c r="H79" s="76"/>
      <c r="I79" s="90"/>
    </row>
    <row r="80" spans="2:9" ht="16.5" x14ac:dyDescent="0.25">
      <c r="B80" s="23" t="s">
        <v>14</v>
      </c>
      <c r="C80" s="24"/>
      <c r="D80" s="28" t="s">
        <v>13</v>
      </c>
      <c r="E80" s="29" t="s">
        <v>13</v>
      </c>
      <c r="F80" s="26">
        <v>220</v>
      </c>
      <c r="G80" s="27">
        <f>+F80</f>
        <v>220</v>
      </c>
      <c r="H80" s="76"/>
    </row>
    <row r="81" spans="2:8" ht="16.5" x14ac:dyDescent="0.25">
      <c r="B81" s="23" t="s">
        <v>15</v>
      </c>
      <c r="C81" s="24"/>
      <c r="D81" s="28" t="s">
        <v>13</v>
      </c>
      <c r="E81" s="29" t="s">
        <v>13</v>
      </c>
      <c r="F81" s="26">
        <v>0</v>
      </c>
      <c r="G81" s="27">
        <v>0</v>
      </c>
      <c r="H81" s="76"/>
    </row>
    <row r="82" spans="2:8" ht="17.25" thickBot="1" x14ac:dyDescent="0.3">
      <c r="B82" s="30" t="s">
        <v>16</v>
      </c>
      <c r="C82" s="31"/>
      <c r="D82" s="32" t="s">
        <v>13</v>
      </c>
      <c r="E82" s="33" t="s">
        <v>13</v>
      </c>
      <c r="F82" s="34">
        <v>0</v>
      </c>
      <c r="G82" s="35">
        <v>0</v>
      </c>
      <c r="H82" s="76"/>
    </row>
    <row r="83" spans="2:8" ht="15.95" hidden="1" customHeight="1" x14ac:dyDescent="0.25">
      <c r="B83" s="108" t="s">
        <v>42</v>
      </c>
      <c r="C83" s="109"/>
      <c r="D83" s="109"/>
      <c r="E83" s="109"/>
      <c r="F83" s="109"/>
      <c r="G83" s="110"/>
    </row>
    <row r="84" spans="2:8" ht="15.95" hidden="1" customHeight="1" x14ac:dyDescent="0.25">
      <c r="B84" s="23" t="s">
        <v>11</v>
      </c>
      <c r="C84" s="24"/>
      <c r="D84" s="25"/>
      <c r="E84" s="26">
        <f>D84+G85-G86-G87+G88</f>
        <v>0</v>
      </c>
      <c r="F84" s="26">
        <v>0</v>
      </c>
      <c r="G84" s="27">
        <v>0</v>
      </c>
    </row>
    <row r="85" spans="2:8" ht="15.95" hidden="1" customHeight="1" x14ac:dyDescent="0.25">
      <c r="B85" s="23" t="s">
        <v>12</v>
      </c>
      <c r="C85" s="24"/>
      <c r="D85" s="28" t="s">
        <v>13</v>
      </c>
      <c r="E85" s="29" t="s">
        <v>13</v>
      </c>
      <c r="F85" s="26">
        <v>0</v>
      </c>
      <c r="G85" s="27">
        <v>0</v>
      </c>
    </row>
    <row r="86" spans="2:8" ht="15.95" hidden="1" customHeight="1" x14ac:dyDescent="0.25">
      <c r="B86" s="23" t="s">
        <v>14</v>
      </c>
      <c r="C86" s="24"/>
      <c r="D86" s="28" t="s">
        <v>13</v>
      </c>
      <c r="E86" s="29" t="s">
        <v>13</v>
      </c>
      <c r="F86" s="26">
        <v>0</v>
      </c>
      <c r="G86" s="27">
        <v>0</v>
      </c>
    </row>
    <row r="87" spans="2:8" ht="15.95" hidden="1" customHeight="1" x14ac:dyDescent="0.25">
      <c r="B87" s="23" t="s">
        <v>15</v>
      </c>
      <c r="C87" s="24"/>
      <c r="D87" s="28" t="s">
        <v>13</v>
      </c>
      <c r="E87" s="29" t="s">
        <v>13</v>
      </c>
      <c r="F87" s="26">
        <v>0</v>
      </c>
      <c r="G87" s="27">
        <v>0</v>
      </c>
    </row>
    <row r="88" spans="2:8" ht="15.95" hidden="1" customHeight="1" thickBot="1" x14ac:dyDescent="0.3">
      <c r="B88" s="30" t="s">
        <v>16</v>
      </c>
      <c r="C88" s="31"/>
      <c r="D88" s="32" t="s">
        <v>13</v>
      </c>
      <c r="E88" s="33" t="s">
        <v>13</v>
      </c>
      <c r="F88" s="34">
        <v>0</v>
      </c>
      <c r="G88" s="35">
        <v>0</v>
      </c>
    </row>
    <row r="89" spans="2:8" ht="15.95" hidden="1" customHeight="1" x14ac:dyDescent="0.25">
      <c r="B89" s="108" t="s">
        <v>43</v>
      </c>
      <c r="C89" s="109"/>
      <c r="D89" s="109"/>
      <c r="E89" s="109"/>
      <c r="F89" s="109"/>
      <c r="G89" s="110"/>
    </row>
    <row r="90" spans="2:8" ht="15.95" hidden="1" customHeight="1" x14ac:dyDescent="0.25">
      <c r="B90" s="23" t="s">
        <v>17</v>
      </c>
      <c r="C90" s="24"/>
      <c r="D90" s="25">
        <v>0</v>
      </c>
      <c r="E90" s="26">
        <f>D90+G91-G92-G93+G94</f>
        <v>0</v>
      </c>
      <c r="F90" s="26"/>
      <c r="G90" s="27"/>
    </row>
    <row r="91" spans="2:8" ht="15.95" hidden="1" customHeight="1" x14ac:dyDescent="0.25">
      <c r="B91" s="23" t="s">
        <v>12</v>
      </c>
      <c r="C91" s="24"/>
      <c r="D91" s="28" t="s">
        <v>13</v>
      </c>
      <c r="E91" s="29" t="s">
        <v>13</v>
      </c>
      <c r="F91" s="26"/>
      <c r="G91" s="27"/>
    </row>
    <row r="92" spans="2:8" ht="15.95" hidden="1" customHeight="1" x14ac:dyDescent="0.25">
      <c r="B92" s="23" t="s">
        <v>14</v>
      </c>
      <c r="C92" s="24"/>
      <c r="D92" s="28" t="s">
        <v>13</v>
      </c>
      <c r="E92" s="29" t="s">
        <v>13</v>
      </c>
      <c r="F92" s="26"/>
      <c r="G92" s="27"/>
    </row>
    <row r="93" spans="2:8" ht="15.95" hidden="1" customHeight="1" x14ac:dyDescent="0.25">
      <c r="B93" s="23" t="s">
        <v>15</v>
      </c>
      <c r="C93" s="24"/>
      <c r="D93" s="28" t="s">
        <v>13</v>
      </c>
      <c r="E93" s="29" t="s">
        <v>13</v>
      </c>
      <c r="F93" s="26"/>
      <c r="G93" s="27"/>
    </row>
    <row r="94" spans="2:8" ht="15.95" hidden="1" customHeight="1" thickBot="1" x14ac:dyDescent="0.3">
      <c r="B94" s="30" t="s">
        <v>16</v>
      </c>
      <c r="C94" s="31"/>
      <c r="D94" s="32" t="s">
        <v>13</v>
      </c>
      <c r="E94" s="33" t="s">
        <v>13</v>
      </c>
      <c r="F94" s="34"/>
      <c r="G94" s="35"/>
    </row>
    <row r="95" spans="2:8" ht="15.95" hidden="1" customHeight="1" x14ac:dyDescent="0.25">
      <c r="B95" s="108" t="s">
        <v>44</v>
      </c>
      <c r="C95" s="109"/>
      <c r="D95" s="109"/>
      <c r="E95" s="109"/>
      <c r="F95" s="109"/>
      <c r="G95" s="110"/>
    </row>
    <row r="96" spans="2:8" ht="15.95" hidden="1" customHeight="1" x14ac:dyDescent="0.25">
      <c r="B96" s="23" t="s">
        <v>45</v>
      </c>
      <c r="C96" s="24"/>
      <c r="D96" s="25"/>
      <c r="E96" s="26"/>
      <c r="F96" s="26"/>
      <c r="G96" s="27"/>
    </row>
    <row r="97" spans="2:7" ht="15.95" hidden="1" customHeight="1" x14ac:dyDescent="0.25">
      <c r="B97" s="23" t="s">
        <v>46</v>
      </c>
      <c r="C97" s="24"/>
      <c r="D97" s="25"/>
      <c r="E97" s="26"/>
      <c r="F97" s="26"/>
      <c r="G97" s="27"/>
    </row>
    <row r="98" spans="2:7" ht="15.95" hidden="1" customHeight="1" x14ac:dyDescent="0.25">
      <c r="B98" s="23" t="s">
        <v>12</v>
      </c>
      <c r="C98" s="24"/>
      <c r="D98" s="28" t="s">
        <v>13</v>
      </c>
      <c r="E98" s="29" t="s">
        <v>13</v>
      </c>
      <c r="F98" s="26"/>
      <c r="G98" s="27"/>
    </row>
    <row r="99" spans="2:7" ht="15.95" hidden="1" customHeight="1" x14ac:dyDescent="0.25">
      <c r="B99" s="23" t="s">
        <v>14</v>
      </c>
      <c r="C99" s="24"/>
      <c r="D99" s="28" t="s">
        <v>13</v>
      </c>
      <c r="E99" s="29" t="s">
        <v>13</v>
      </c>
      <c r="F99" s="26"/>
      <c r="G99" s="27"/>
    </row>
    <row r="100" spans="2:7" ht="15.95" hidden="1" customHeight="1" thickBot="1" x14ac:dyDescent="0.3">
      <c r="B100" s="30" t="s">
        <v>15</v>
      </c>
      <c r="C100" s="31"/>
      <c r="D100" s="32" t="s">
        <v>13</v>
      </c>
      <c r="E100" s="33" t="s">
        <v>13</v>
      </c>
      <c r="F100" s="34"/>
      <c r="G100" s="35"/>
    </row>
    <row r="101" spans="2:7" ht="15.95" hidden="1" customHeight="1" x14ac:dyDescent="0.25">
      <c r="B101" s="108" t="s">
        <v>47</v>
      </c>
      <c r="C101" s="109"/>
      <c r="D101" s="109"/>
      <c r="E101" s="109"/>
      <c r="F101" s="109"/>
      <c r="G101" s="110"/>
    </row>
    <row r="102" spans="2:7" ht="15.95" hidden="1" customHeight="1" x14ac:dyDescent="0.25">
      <c r="B102" s="23" t="s">
        <v>46</v>
      </c>
      <c r="C102" s="24"/>
      <c r="D102" s="25"/>
      <c r="E102" s="26"/>
      <c r="F102" s="26"/>
      <c r="G102" s="27"/>
    </row>
    <row r="103" spans="2:7" ht="15.95" hidden="1" customHeight="1" thickBot="1" x14ac:dyDescent="0.3">
      <c r="B103" s="30" t="s">
        <v>48</v>
      </c>
      <c r="C103" s="31"/>
      <c r="D103" s="32"/>
      <c r="E103" s="33"/>
      <c r="F103" s="34"/>
      <c r="G103" s="35"/>
    </row>
    <row r="104" spans="2:7" ht="15.95" hidden="1" customHeight="1" x14ac:dyDescent="0.25">
      <c r="B104" s="108" t="s">
        <v>69</v>
      </c>
      <c r="C104" s="109"/>
      <c r="D104" s="109"/>
      <c r="E104" s="109"/>
      <c r="F104" s="109"/>
      <c r="G104" s="110"/>
    </row>
    <row r="105" spans="2:7" ht="15.95" hidden="1" customHeight="1" x14ac:dyDescent="0.25">
      <c r="B105" s="23" t="s">
        <v>11</v>
      </c>
      <c r="C105" s="24"/>
      <c r="D105" s="36"/>
      <c r="E105" s="26">
        <f>D105+G106-G107-G108+G109</f>
        <v>0</v>
      </c>
      <c r="F105" s="26"/>
      <c r="G105" s="27"/>
    </row>
    <row r="106" spans="2:7" ht="15.95" hidden="1" customHeight="1" x14ac:dyDescent="0.25">
      <c r="B106" s="23" t="s">
        <v>12</v>
      </c>
      <c r="C106" s="24"/>
      <c r="D106" s="28" t="s">
        <v>13</v>
      </c>
      <c r="E106" s="29" t="s">
        <v>13</v>
      </c>
      <c r="F106" s="26"/>
      <c r="G106" s="27"/>
    </row>
    <row r="107" spans="2:7" ht="15.95" hidden="1" customHeight="1" x14ac:dyDescent="0.25">
      <c r="B107" s="23" t="s">
        <v>14</v>
      </c>
      <c r="C107" s="24"/>
      <c r="D107" s="28" t="s">
        <v>13</v>
      </c>
      <c r="E107" s="29" t="s">
        <v>13</v>
      </c>
      <c r="F107" s="26"/>
      <c r="G107" s="27"/>
    </row>
    <row r="108" spans="2:7" ht="15.95" hidden="1" customHeight="1" x14ac:dyDescent="0.25">
      <c r="B108" s="23" t="s">
        <v>15</v>
      </c>
      <c r="C108" s="24"/>
      <c r="D108" s="28" t="s">
        <v>13</v>
      </c>
      <c r="E108" s="29" t="s">
        <v>13</v>
      </c>
      <c r="F108" s="26"/>
      <c r="G108" s="27"/>
    </row>
    <row r="109" spans="2:7" ht="15.95" hidden="1" customHeight="1" thickBot="1" x14ac:dyDescent="0.3">
      <c r="B109" s="30" t="s">
        <v>16</v>
      </c>
      <c r="C109" s="31"/>
      <c r="D109" s="32" t="s">
        <v>13</v>
      </c>
      <c r="E109" s="33" t="s">
        <v>13</v>
      </c>
      <c r="F109" s="34"/>
      <c r="G109" s="35"/>
    </row>
    <row r="110" spans="2:7" ht="22.5" customHeight="1" x14ac:dyDescent="0.25">
      <c r="B110" s="108" t="s">
        <v>18</v>
      </c>
      <c r="C110" s="109"/>
      <c r="D110" s="109"/>
      <c r="E110" s="109"/>
      <c r="F110" s="109"/>
      <c r="G110" s="110"/>
    </row>
    <row r="111" spans="2:7" ht="31.5" x14ac:dyDescent="0.25">
      <c r="B111" s="37" t="s">
        <v>49</v>
      </c>
      <c r="C111" s="24"/>
      <c r="D111" s="56">
        <v>2821.25</v>
      </c>
      <c r="E111" s="52">
        <v>2821.25</v>
      </c>
      <c r="F111" s="52">
        <v>3138.75</v>
      </c>
      <c r="G111" s="45">
        <f>(G127/12/F128)</f>
        <v>3036.7890715555627</v>
      </c>
    </row>
    <row r="112" spans="2:7" x14ac:dyDescent="0.25">
      <c r="B112" s="38" t="s">
        <v>50</v>
      </c>
      <c r="C112" s="24"/>
      <c r="D112" s="55">
        <v>50.75</v>
      </c>
      <c r="E112" s="63">
        <v>50.75</v>
      </c>
      <c r="F112" s="60">
        <v>49</v>
      </c>
      <c r="G112" s="48">
        <v>50.75</v>
      </c>
    </row>
    <row r="113" spans="2:21" x14ac:dyDescent="0.25">
      <c r="B113" s="38" t="s">
        <v>51</v>
      </c>
      <c r="C113" s="24"/>
      <c r="D113" s="55">
        <v>262</v>
      </c>
      <c r="E113" s="63">
        <v>262</v>
      </c>
      <c r="F113" s="60">
        <v>257</v>
      </c>
      <c r="G113" s="48">
        <v>262</v>
      </c>
    </row>
    <row r="114" spans="2:21" ht="47.25" x14ac:dyDescent="0.25">
      <c r="B114" s="37" t="s">
        <v>52</v>
      </c>
      <c r="C114" s="24"/>
      <c r="D114" s="57">
        <v>2347.5</v>
      </c>
      <c r="E114" s="52">
        <v>2347.5</v>
      </c>
      <c r="F114" s="52">
        <v>2256</v>
      </c>
      <c r="G114" s="45">
        <f>(G131/12/F132)</f>
        <v>2182.7148213235678</v>
      </c>
    </row>
    <row r="115" spans="2:21" x14ac:dyDescent="0.25">
      <c r="B115" s="38" t="s">
        <v>53</v>
      </c>
      <c r="C115" s="24"/>
      <c r="D115" s="55">
        <v>596.5</v>
      </c>
      <c r="E115" s="63">
        <v>596.5</v>
      </c>
      <c r="F115" s="63">
        <v>569</v>
      </c>
      <c r="G115" s="48">
        <v>596.5</v>
      </c>
    </row>
    <row r="116" spans="2:21" x14ac:dyDescent="0.25">
      <c r="B116" s="38" t="s">
        <v>54</v>
      </c>
      <c r="C116" s="24"/>
      <c r="D116" s="55">
        <v>634.5</v>
      </c>
      <c r="E116" s="63">
        <v>634.5</v>
      </c>
      <c r="F116" s="63">
        <v>662.75</v>
      </c>
      <c r="G116" s="48">
        <v>634.5</v>
      </c>
    </row>
    <row r="117" spans="2:21" x14ac:dyDescent="0.25">
      <c r="B117" s="38" t="s">
        <v>55</v>
      </c>
      <c r="C117" s="24"/>
      <c r="D117" s="55">
        <v>489.5</v>
      </c>
      <c r="E117" s="63">
        <v>489.5</v>
      </c>
      <c r="F117" s="63">
        <v>423</v>
      </c>
      <c r="G117" s="48">
        <v>489.5</v>
      </c>
    </row>
    <row r="118" spans="2:21" x14ac:dyDescent="0.25">
      <c r="B118" s="38" t="s">
        <v>56</v>
      </c>
      <c r="C118" s="24"/>
      <c r="D118" s="55">
        <f>+D114-D115-D116-D117</f>
        <v>627</v>
      </c>
      <c r="E118" s="63">
        <f>+E114-E115-E116-E117</f>
        <v>627</v>
      </c>
      <c r="F118" s="63">
        <f>+F114-F115-F116-F117</f>
        <v>601.25</v>
      </c>
      <c r="G118" s="48">
        <v>627</v>
      </c>
    </row>
    <row r="119" spans="2:21" ht="31.5" x14ac:dyDescent="0.25">
      <c r="B119" s="37" t="s">
        <v>57</v>
      </c>
      <c r="C119" s="24"/>
      <c r="D119" s="47">
        <v>3094</v>
      </c>
      <c r="E119" s="62">
        <v>3094</v>
      </c>
      <c r="F119" s="62">
        <v>3178</v>
      </c>
      <c r="G119" s="45">
        <v>3094</v>
      </c>
    </row>
    <row r="120" spans="2:21" x14ac:dyDescent="0.25">
      <c r="B120" s="38" t="s">
        <v>50</v>
      </c>
      <c r="C120" s="24"/>
      <c r="D120" s="51">
        <v>43</v>
      </c>
      <c r="E120" s="60">
        <v>43</v>
      </c>
      <c r="F120" s="60">
        <v>49</v>
      </c>
      <c r="G120" s="46">
        <v>43</v>
      </c>
    </row>
    <row r="121" spans="2:21" x14ac:dyDescent="0.25">
      <c r="B121" s="38" t="s">
        <v>51</v>
      </c>
      <c r="C121" s="24"/>
      <c r="D121" s="51">
        <v>221</v>
      </c>
      <c r="E121" s="60">
        <v>221</v>
      </c>
      <c r="F121" s="60">
        <v>207</v>
      </c>
      <c r="G121" s="46">
        <v>221</v>
      </c>
    </row>
    <row r="122" spans="2:21" ht="47.25" x14ac:dyDescent="0.25">
      <c r="B122" s="37" t="s">
        <v>58</v>
      </c>
      <c r="C122" s="24"/>
      <c r="D122" s="47">
        <v>2430</v>
      </c>
      <c r="E122" s="62">
        <v>2430</v>
      </c>
      <c r="F122" s="62">
        <v>2369.5</v>
      </c>
      <c r="G122" s="45">
        <v>2430</v>
      </c>
    </row>
    <row r="123" spans="2:21" x14ac:dyDescent="0.25">
      <c r="B123" s="38" t="s">
        <v>53</v>
      </c>
      <c r="C123" s="24"/>
      <c r="D123" s="51">
        <v>443</v>
      </c>
      <c r="E123" s="60">
        <v>443</v>
      </c>
      <c r="F123" s="60">
        <v>469</v>
      </c>
      <c r="G123" s="46">
        <v>443</v>
      </c>
    </row>
    <row r="124" spans="2:21" x14ac:dyDescent="0.25">
      <c r="B124" s="38" t="s">
        <v>54</v>
      </c>
      <c r="C124" s="24"/>
      <c r="D124" s="51">
        <v>584</v>
      </c>
      <c r="E124" s="60">
        <v>584</v>
      </c>
      <c r="F124" s="60">
        <v>662.75</v>
      </c>
      <c r="G124" s="46">
        <v>584</v>
      </c>
      <c r="P124" s="112"/>
      <c r="Q124" s="112"/>
      <c r="R124" s="112"/>
      <c r="S124" s="112"/>
      <c r="T124" s="112"/>
      <c r="U124" s="112"/>
    </row>
    <row r="125" spans="2:21" x14ac:dyDescent="0.25">
      <c r="B125" s="38" t="s">
        <v>55</v>
      </c>
      <c r="C125" s="24"/>
      <c r="D125" s="51">
        <v>505</v>
      </c>
      <c r="E125" s="60">
        <v>505</v>
      </c>
      <c r="F125" s="60">
        <v>523</v>
      </c>
      <c r="G125" s="46">
        <v>505</v>
      </c>
      <c r="P125" s="113"/>
      <c r="Q125" s="113"/>
      <c r="R125" s="113"/>
      <c r="S125" s="114"/>
      <c r="T125" s="114"/>
      <c r="U125" s="115"/>
    </row>
    <row r="126" spans="2:21" x14ac:dyDescent="0.25">
      <c r="B126" s="38" t="s">
        <v>56</v>
      </c>
      <c r="C126" s="24"/>
      <c r="D126" s="51">
        <f>+D122-D123-D124-D125</f>
        <v>898</v>
      </c>
      <c r="E126" s="60">
        <f>+E122-E123-E124-E125</f>
        <v>898</v>
      </c>
      <c r="F126" s="60">
        <f>+F122-F123-F124-F125</f>
        <v>714.75</v>
      </c>
      <c r="G126" s="46">
        <v>898</v>
      </c>
      <c r="P126" s="113"/>
      <c r="Q126" s="113"/>
      <c r="R126" s="113"/>
      <c r="S126" s="114"/>
      <c r="T126" s="114"/>
      <c r="U126" s="115"/>
    </row>
    <row r="127" spans="2:21" ht="31.5" x14ac:dyDescent="0.25">
      <c r="B127" s="37" t="s">
        <v>59</v>
      </c>
      <c r="C127" s="24"/>
      <c r="D127" s="50" t="s">
        <v>13</v>
      </c>
      <c r="E127" s="61" t="s">
        <v>13</v>
      </c>
      <c r="F127" s="44">
        <v>294144469</v>
      </c>
      <c r="G127" s="59">
        <v>284589313.87262887</v>
      </c>
      <c r="H127" s="39"/>
      <c r="J127" s="81"/>
      <c r="P127" s="112"/>
      <c r="Q127" s="112"/>
      <c r="R127" s="112"/>
      <c r="S127" s="116"/>
      <c r="T127" s="116"/>
      <c r="U127" s="112"/>
    </row>
    <row r="128" spans="2:21" x14ac:dyDescent="0.25">
      <c r="B128" s="40" t="s">
        <v>60</v>
      </c>
      <c r="C128" s="24"/>
      <c r="D128" s="50" t="s">
        <v>13</v>
      </c>
      <c r="E128" s="61" t="s">
        <v>13</v>
      </c>
      <c r="F128" s="54">
        <f>(F127/12)/F111</f>
        <v>7809.4907473782023</v>
      </c>
      <c r="G128" s="49">
        <f>(G127/12)/G111</f>
        <v>7809.4907473782014</v>
      </c>
      <c r="H128" s="39"/>
      <c r="P128" s="112"/>
      <c r="Q128" s="112"/>
      <c r="R128" s="112"/>
      <c r="S128" s="112"/>
      <c r="T128" s="112"/>
      <c r="U128" s="112"/>
    </row>
    <row r="129" spans="2:14" ht="31.5" x14ac:dyDescent="0.25">
      <c r="B129" s="23" t="s">
        <v>67</v>
      </c>
      <c r="C129" s="24"/>
      <c r="D129" s="50" t="s">
        <v>13</v>
      </c>
      <c r="E129" s="61" t="s">
        <v>13</v>
      </c>
      <c r="F129" s="58">
        <f>180728035-F136</f>
        <v>180070339</v>
      </c>
      <c r="G129" s="53">
        <v>174220832.36527449</v>
      </c>
      <c r="H129" s="39"/>
      <c r="J129" s="81"/>
    </row>
    <row r="130" spans="2:14" x14ac:dyDescent="0.25">
      <c r="B130" s="37" t="s">
        <v>61</v>
      </c>
      <c r="C130" s="24"/>
      <c r="D130" s="50" t="s">
        <v>13</v>
      </c>
      <c r="E130" s="61" t="s">
        <v>13</v>
      </c>
      <c r="F130" s="64">
        <v>321300.78600000002</v>
      </c>
      <c r="G130" s="53">
        <v>310863.46972744324</v>
      </c>
      <c r="H130" s="39"/>
      <c r="J130" s="81"/>
    </row>
    <row r="131" spans="2:14" ht="31.5" x14ac:dyDescent="0.25">
      <c r="B131" s="37" t="s">
        <v>62</v>
      </c>
      <c r="C131" s="24"/>
      <c r="D131" s="50" t="s">
        <v>13</v>
      </c>
      <c r="E131" s="61" t="s">
        <v>13</v>
      </c>
      <c r="F131" s="44">
        <v>78443893</v>
      </c>
      <c r="G131" s="59">
        <v>75895677.257721648</v>
      </c>
      <c r="H131" s="39"/>
      <c r="J131" s="81"/>
    </row>
    <row r="132" spans="2:14" ht="31.5" x14ac:dyDescent="0.25">
      <c r="B132" s="40" t="s">
        <v>63</v>
      </c>
      <c r="C132" s="24"/>
      <c r="D132" s="50" t="s">
        <v>13</v>
      </c>
      <c r="E132" s="61" t="s">
        <v>13</v>
      </c>
      <c r="F132" s="54">
        <f>(F131/12)/F114</f>
        <v>2897.6024305555552</v>
      </c>
      <c r="G132" s="49">
        <f>(G131/12)/G114</f>
        <v>2897.6024305555552</v>
      </c>
      <c r="H132" s="39"/>
    </row>
    <row r="133" spans="2:14" ht="47.25" x14ac:dyDescent="0.25">
      <c r="B133" s="23" t="s">
        <v>68</v>
      </c>
      <c r="C133" s="24"/>
      <c r="D133" s="50" t="s">
        <v>13</v>
      </c>
      <c r="E133" s="61" t="s">
        <v>13</v>
      </c>
      <c r="F133" s="44">
        <v>0</v>
      </c>
      <c r="G133" s="59">
        <v>0</v>
      </c>
      <c r="H133" s="39"/>
    </row>
    <row r="134" spans="2:14" x14ac:dyDescent="0.25">
      <c r="B134" s="37" t="s">
        <v>19</v>
      </c>
      <c r="C134" s="24"/>
      <c r="D134" s="50" t="s">
        <v>13</v>
      </c>
      <c r="E134" s="61" t="s">
        <v>13</v>
      </c>
      <c r="F134" s="44">
        <v>50388159</v>
      </c>
      <c r="G134" s="59">
        <v>48751321.572920442</v>
      </c>
      <c r="H134" s="39"/>
      <c r="J134" s="81"/>
    </row>
    <row r="135" spans="2:14" ht="31.5" x14ac:dyDescent="0.25">
      <c r="B135" s="23" t="s">
        <v>20</v>
      </c>
      <c r="C135" s="24"/>
      <c r="D135" s="50" t="s">
        <v>13</v>
      </c>
      <c r="E135" s="61" t="s">
        <v>13</v>
      </c>
      <c r="F135" s="74">
        <f>F134/(F127+F131)</f>
        <v>0.13523814520003713</v>
      </c>
      <c r="G135" s="65">
        <f>G134/(G127+G131)</f>
        <v>0.13523814520003713</v>
      </c>
      <c r="H135" s="39"/>
    </row>
    <row r="136" spans="2:14" ht="31.5" x14ac:dyDescent="0.25">
      <c r="B136" s="37" t="s">
        <v>64</v>
      </c>
      <c r="C136" s="24"/>
      <c r="D136" s="50" t="s">
        <v>13</v>
      </c>
      <c r="E136" s="61" t="s">
        <v>13</v>
      </c>
      <c r="F136" s="44">
        <v>657696</v>
      </c>
      <c r="G136" s="59">
        <v>636331.03152713878</v>
      </c>
      <c r="H136" s="39"/>
      <c r="J136" s="81"/>
    </row>
    <row r="137" spans="2:14" ht="31.5" x14ac:dyDescent="0.25">
      <c r="B137" s="37" t="s">
        <v>65</v>
      </c>
      <c r="C137" s="24"/>
      <c r="D137" s="50" t="s">
        <v>13</v>
      </c>
      <c r="E137" s="61" t="s">
        <v>13</v>
      </c>
      <c r="F137" s="44">
        <v>0</v>
      </c>
      <c r="G137" s="59"/>
      <c r="H137" s="39"/>
    </row>
    <row r="138" spans="2:14" ht="31.5" x14ac:dyDescent="0.25">
      <c r="B138" s="37" t="s">
        <v>76</v>
      </c>
      <c r="C138" s="24"/>
      <c r="D138" s="50" t="s">
        <v>13</v>
      </c>
      <c r="E138" s="61" t="s">
        <v>13</v>
      </c>
      <c r="F138" s="44">
        <v>318401974.667</v>
      </c>
      <c r="G138" s="59">
        <v>305603152.97207999</v>
      </c>
      <c r="H138" s="39"/>
      <c r="J138" s="81"/>
    </row>
    <row r="139" spans="2:14" x14ac:dyDescent="0.25">
      <c r="B139" s="37" t="s">
        <v>74</v>
      </c>
      <c r="C139" s="24"/>
      <c r="D139" s="50" t="s">
        <v>13</v>
      </c>
      <c r="E139" s="61" t="s">
        <v>13</v>
      </c>
      <c r="F139" s="44">
        <f>F127+F129+F130+F131+F133+F134+F136+F137+F138</f>
        <v>922427831.45300007</v>
      </c>
      <c r="G139" s="59">
        <f>G127+G129+G130+G131+G133+G134+G136+G137+G138</f>
        <v>890007492.54188001</v>
      </c>
      <c r="H139" s="39"/>
      <c r="I139" s="87"/>
      <c r="M139" s="82"/>
      <c r="N139" s="83"/>
    </row>
    <row r="140" spans="2:14" ht="31.5" x14ac:dyDescent="0.25">
      <c r="B140" s="37" t="s">
        <v>21</v>
      </c>
      <c r="C140" s="24"/>
      <c r="D140" s="50" t="s">
        <v>13</v>
      </c>
      <c r="E140" s="61" t="s">
        <v>13</v>
      </c>
      <c r="F140" s="44" t="s">
        <v>13</v>
      </c>
      <c r="G140" s="59">
        <v>2260074.8689999999</v>
      </c>
      <c r="M140" s="82"/>
      <c r="N140" s="84"/>
    </row>
    <row r="141" spans="2:14" x14ac:dyDescent="0.25">
      <c r="B141" s="23" t="s">
        <v>22</v>
      </c>
      <c r="C141" s="24"/>
      <c r="D141" s="50" t="s">
        <v>13</v>
      </c>
      <c r="E141" s="61" t="s">
        <v>13</v>
      </c>
      <c r="F141" s="61"/>
      <c r="G141" s="66"/>
    </row>
    <row r="142" spans="2:14" x14ac:dyDescent="0.25">
      <c r="B142" s="23" t="s">
        <v>23</v>
      </c>
      <c r="C142" s="24"/>
      <c r="D142" s="50"/>
      <c r="E142" s="61"/>
      <c r="F142" s="61"/>
      <c r="G142" s="66"/>
    </row>
    <row r="143" spans="2:14" x14ac:dyDescent="0.25">
      <c r="B143" s="23" t="s">
        <v>24</v>
      </c>
      <c r="C143" s="24"/>
      <c r="D143" s="50"/>
      <c r="E143" s="61"/>
      <c r="F143" s="61"/>
      <c r="G143" s="66"/>
    </row>
    <row r="144" spans="2:14" x14ac:dyDescent="0.25">
      <c r="B144" s="23" t="s">
        <v>25</v>
      </c>
      <c r="C144" s="24"/>
      <c r="D144" s="50"/>
      <c r="E144" s="61"/>
      <c r="F144" s="61"/>
      <c r="G144" s="66"/>
    </row>
    <row r="145" spans="2:8" x14ac:dyDescent="0.25">
      <c r="B145" s="23" t="s">
        <v>26</v>
      </c>
      <c r="C145" s="24"/>
      <c r="D145" s="67"/>
      <c r="E145" s="68"/>
      <c r="F145" s="68"/>
      <c r="G145" s="69"/>
    </row>
    <row r="146" spans="2:8" x14ac:dyDescent="0.25">
      <c r="B146" s="23" t="s">
        <v>27</v>
      </c>
      <c r="C146" s="24"/>
      <c r="D146" s="67"/>
      <c r="E146" s="68"/>
      <c r="F146" s="68"/>
      <c r="G146" s="69"/>
    </row>
    <row r="147" spans="2:8" x14ac:dyDescent="0.25">
      <c r="B147" s="37" t="s">
        <v>77</v>
      </c>
      <c r="C147" s="24"/>
      <c r="D147" s="50" t="s">
        <v>13</v>
      </c>
      <c r="E147" s="61" t="s">
        <v>13</v>
      </c>
      <c r="F147" s="61"/>
      <c r="G147" s="66"/>
    </row>
    <row r="148" spans="2:8" x14ac:dyDescent="0.25">
      <c r="B148" s="37" t="s">
        <v>28</v>
      </c>
      <c r="C148" s="24"/>
      <c r="D148" s="50" t="s">
        <v>13</v>
      </c>
      <c r="E148" s="61" t="s">
        <v>13</v>
      </c>
      <c r="F148" s="70"/>
      <c r="G148" s="71"/>
    </row>
    <row r="149" spans="2:8" x14ac:dyDescent="0.25">
      <c r="B149" s="37" t="s">
        <v>29</v>
      </c>
      <c r="C149" s="24"/>
      <c r="D149" s="50"/>
      <c r="E149" s="61"/>
      <c r="F149" s="61" t="s">
        <v>13</v>
      </c>
      <c r="G149" s="66" t="s">
        <v>13</v>
      </c>
    </row>
    <row r="150" spans="2:8" ht="31.5" x14ac:dyDescent="0.25">
      <c r="B150" s="37" t="s">
        <v>30</v>
      </c>
      <c r="C150" s="24"/>
      <c r="D150" s="50" t="s">
        <v>13</v>
      </c>
      <c r="E150" s="61" t="s">
        <v>13</v>
      </c>
      <c r="F150" s="44">
        <v>5027950.3959999997</v>
      </c>
      <c r="G150" s="59">
        <v>5027950.3959999997</v>
      </c>
      <c r="H150" s="89"/>
    </row>
    <row r="151" spans="2:8" ht="16.5" thickBot="1" x14ac:dyDescent="0.3">
      <c r="B151" s="30" t="s">
        <v>31</v>
      </c>
      <c r="C151" s="41"/>
      <c r="D151" s="72" t="s">
        <v>13</v>
      </c>
      <c r="E151" s="73" t="s">
        <v>13</v>
      </c>
      <c r="F151" s="75">
        <f>+F150/((F132+F128)/2)</f>
        <v>939.18121612355071</v>
      </c>
      <c r="G151" s="88">
        <f>+G150/((G132+G128)/2)</f>
        <v>939.18121612355071</v>
      </c>
    </row>
    <row r="152" spans="2:8" hidden="1" x14ac:dyDescent="0.25">
      <c r="B152" s="42"/>
      <c r="C152" s="43"/>
      <c r="D152" s="42"/>
      <c r="E152" s="42"/>
      <c r="F152" s="42"/>
      <c r="G152" s="42"/>
    </row>
    <row r="153" spans="2:8" x14ac:dyDescent="0.25">
      <c r="B153" s="1" t="s">
        <v>70</v>
      </c>
    </row>
    <row r="154" spans="2:8" ht="31.5" customHeight="1" x14ac:dyDescent="0.25">
      <c r="B154" s="111" t="s">
        <v>71</v>
      </c>
      <c r="C154" s="111"/>
      <c r="D154" s="111"/>
      <c r="E154" s="111"/>
      <c r="F154" s="111"/>
      <c r="G154" s="111"/>
    </row>
    <row r="155" spans="2:8" x14ac:dyDescent="0.25">
      <c r="B155" s="1" t="s">
        <v>72</v>
      </c>
    </row>
  </sheetData>
  <mergeCells count="26">
    <mergeCell ref="B154:G154"/>
    <mergeCell ref="B83:G83"/>
    <mergeCell ref="B89:G89"/>
    <mergeCell ref="B95:G95"/>
    <mergeCell ref="B101:G101"/>
    <mergeCell ref="B104:G104"/>
    <mergeCell ref="B110:G110"/>
    <mergeCell ref="B47:G47"/>
    <mergeCell ref="B53:G53"/>
    <mergeCell ref="B59:G59"/>
    <mergeCell ref="B65:G65"/>
    <mergeCell ref="B71:G71"/>
    <mergeCell ref="B77:G77"/>
    <mergeCell ref="B16:G16"/>
    <mergeCell ref="B17:G17"/>
    <mergeCell ref="B23:G23"/>
    <mergeCell ref="B29:G29"/>
    <mergeCell ref="B35:G35"/>
    <mergeCell ref="B41:G41"/>
    <mergeCell ref="B1:G1"/>
    <mergeCell ref="B2:G2"/>
    <mergeCell ref="B3:G3"/>
    <mergeCell ref="B11:B13"/>
    <mergeCell ref="C11:C13"/>
    <mergeCell ref="D11:E12"/>
    <mergeCell ref="F11:G12"/>
  </mergeCells>
  <printOptions horizontalCentered="1"/>
  <pageMargins left="0.23622047244094491" right="0.23622047244094491" top="0.59055118110236227" bottom="0.39370078740157483" header="0.31496062992125984" footer="0.19685039370078741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2023-3-2 Форма(Бюджет-4-чор)</vt:lpstr>
      <vt:lpstr>'2023-3-2 Форма(Бюджет-4-чор)'!Область_печати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Capitain</dc:creator>
  <cp:lastModifiedBy>Бозоров Элдор Эркинович</cp:lastModifiedBy>
  <cp:lastPrinted>2024-01-24T12:54:36Z</cp:lastPrinted>
  <dcterms:created xsi:type="dcterms:W3CDTF">2020-07-30T08:49:34Z</dcterms:created>
  <dcterms:modified xsi:type="dcterms:W3CDTF">2025-01-24T11:35:03Z</dcterms:modified>
</cp:coreProperties>
</file>