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ownloads\"/>
    </mc:Choice>
  </mc:AlternateContent>
  <xr:revisionPtr revIDLastSave="0" documentId="13_ncr:1_{F1DA8AC1-C3CD-4593-B308-7D10BAE60DC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Бюджет" sheetId="1" state="hidden" r:id="rId1"/>
    <sheet name="4-кв" sheetId="4" r:id="rId2"/>
  </sheets>
  <definedNames>
    <definedName name="_xlnm._FilterDatabase" localSheetId="1" hidden="1">'4-кв'!$A$7:$J$182</definedName>
    <definedName name="_xlnm._FilterDatabase" localSheetId="0" hidden="1">Бюджет!$A$6:$O$176</definedName>
    <definedName name="_xlnm.Print_Titles" localSheetId="1">'4-кв'!$4:$6</definedName>
    <definedName name="_xlnm.Print_Titles" localSheetId="0">Бюджет!$4:$5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4" l="1"/>
  <c r="G32" i="4"/>
  <c r="H30" i="4"/>
  <c r="H29" i="4"/>
  <c r="G30" i="4"/>
  <c r="G29" i="4"/>
  <c r="E30" i="4"/>
  <c r="E29" i="4"/>
  <c r="E32" i="4" l="1"/>
  <c r="F31" i="4"/>
  <c r="F30" i="4"/>
  <c r="I30" i="4" s="1"/>
  <c r="F29" i="4"/>
  <c r="I31" i="4" l="1"/>
  <c r="I32" i="4" s="1"/>
  <c r="F32" i="4"/>
  <c r="I29" i="4"/>
  <c r="H172" i="4"/>
  <c r="G172" i="4"/>
  <c r="F176" i="4"/>
  <c r="I176" i="4" s="1"/>
  <c r="E37" i="4"/>
  <c r="H37" i="4"/>
  <c r="F13" i="4" l="1"/>
  <c r="I13" i="4" s="1"/>
  <c r="F12" i="4"/>
  <c r="G37" i="4"/>
  <c r="E11" i="4" l="1"/>
  <c r="E172" i="4" l="1"/>
  <c r="E171" i="4" s="1"/>
  <c r="E170" i="4" s="1"/>
  <c r="E168" i="4" s="1"/>
  <c r="E165" i="4"/>
  <c r="E155" i="4"/>
  <c r="E151" i="4"/>
  <c r="E147" i="4"/>
  <c r="E142" i="4"/>
  <c r="E138" i="4"/>
  <c r="E133" i="4"/>
  <c r="E131" i="4" s="1"/>
  <c r="E127" i="4"/>
  <c r="E121" i="4"/>
  <c r="E118" i="4"/>
  <c r="E115" i="4"/>
  <c r="E110" i="4"/>
  <c r="E107" i="4"/>
  <c r="E104" i="4"/>
  <c r="E100" i="4"/>
  <c r="E96" i="4"/>
  <c r="E87" i="4"/>
  <c r="E81" i="4"/>
  <c r="E76" i="4"/>
  <c r="E70" i="4"/>
  <c r="E68" i="4" s="1"/>
  <c r="E64" i="4"/>
  <c r="E56" i="4"/>
  <c r="E54" i="4" s="1"/>
  <c r="E51" i="4"/>
  <c r="E48" i="4"/>
  <c r="E40" i="4"/>
  <c r="E28" i="4"/>
  <c r="E16" i="4"/>
  <c r="E9" i="4"/>
  <c r="E8" i="4" s="1"/>
  <c r="F10" i="4"/>
  <c r="I10" i="4" s="1"/>
  <c r="F14" i="4"/>
  <c r="I14" i="4" s="1"/>
  <c r="F15" i="4"/>
  <c r="I15" i="4" s="1"/>
  <c r="F17" i="4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5" i="4"/>
  <c r="I25" i="4" s="1"/>
  <c r="F26" i="4"/>
  <c r="I26" i="4" s="1"/>
  <c r="F27" i="4"/>
  <c r="F38" i="4"/>
  <c r="I38" i="4" s="1"/>
  <c r="F39" i="4"/>
  <c r="I39" i="4" s="1"/>
  <c r="F41" i="4"/>
  <c r="I41" i="4" s="1"/>
  <c r="F42" i="4"/>
  <c r="I42" i="4" s="1"/>
  <c r="F43" i="4"/>
  <c r="I43" i="4" s="1"/>
  <c r="F44" i="4"/>
  <c r="I44" i="4" s="1"/>
  <c r="F45" i="4"/>
  <c r="I45" i="4" s="1"/>
  <c r="F47" i="4"/>
  <c r="I47" i="4" s="1"/>
  <c r="F49" i="4"/>
  <c r="F50" i="4"/>
  <c r="I50" i="4" s="1"/>
  <c r="F52" i="4"/>
  <c r="F53" i="4"/>
  <c r="I53" i="4" s="1"/>
  <c r="F55" i="4"/>
  <c r="I55" i="4" s="1"/>
  <c r="F57" i="4"/>
  <c r="F58" i="4"/>
  <c r="I58" i="4" s="1"/>
  <c r="F59" i="4"/>
  <c r="I59" i="4" s="1"/>
  <c r="F60" i="4"/>
  <c r="I60" i="4" s="1"/>
  <c r="F61" i="4"/>
  <c r="I61" i="4" s="1"/>
  <c r="F63" i="4"/>
  <c r="I63" i="4" s="1"/>
  <c r="F65" i="4"/>
  <c r="I65" i="4" s="1"/>
  <c r="F66" i="4"/>
  <c r="I66" i="4" s="1"/>
  <c r="F67" i="4"/>
  <c r="I67" i="4" s="1"/>
  <c r="F69" i="4"/>
  <c r="I69" i="4" s="1"/>
  <c r="F71" i="4"/>
  <c r="F72" i="4"/>
  <c r="I72" i="4" s="1"/>
  <c r="F73" i="4"/>
  <c r="I73" i="4" s="1"/>
  <c r="F74" i="4"/>
  <c r="I74" i="4" s="1"/>
  <c r="F77" i="4"/>
  <c r="I77" i="4" s="1"/>
  <c r="F78" i="4"/>
  <c r="I78" i="4" s="1"/>
  <c r="F79" i="4"/>
  <c r="I79" i="4" s="1"/>
  <c r="F82" i="4"/>
  <c r="I82" i="4" s="1"/>
  <c r="F83" i="4"/>
  <c r="I83" i="4" s="1"/>
  <c r="F84" i="4"/>
  <c r="F85" i="4"/>
  <c r="I85" i="4" s="1"/>
  <c r="F86" i="4"/>
  <c r="I86" i="4" s="1"/>
  <c r="F88" i="4"/>
  <c r="I88" i="4" s="1"/>
  <c r="F89" i="4"/>
  <c r="I89" i="4" s="1"/>
  <c r="F90" i="4"/>
  <c r="I90" i="4" s="1"/>
  <c r="F91" i="4"/>
  <c r="I91" i="4" s="1"/>
  <c r="F92" i="4"/>
  <c r="I92" i="4" s="1"/>
  <c r="F93" i="4"/>
  <c r="I93" i="4" s="1"/>
  <c r="F95" i="4"/>
  <c r="I95" i="4" s="1"/>
  <c r="F97" i="4"/>
  <c r="I97" i="4" s="1"/>
  <c r="F98" i="4"/>
  <c r="I98" i="4" s="1"/>
  <c r="F99" i="4"/>
  <c r="I99" i="4" s="1"/>
  <c r="F101" i="4"/>
  <c r="F100" i="4" s="1"/>
  <c r="F105" i="4"/>
  <c r="I105" i="4" s="1"/>
  <c r="F106" i="4"/>
  <c r="I106" i="4" s="1"/>
  <c r="F108" i="4"/>
  <c r="F109" i="4"/>
  <c r="I109" i="4" s="1"/>
  <c r="F111" i="4"/>
  <c r="F112" i="4"/>
  <c r="I112" i="4" s="1"/>
  <c r="F113" i="4"/>
  <c r="I113" i="4" s="1"/>
  <c r="F116" i="4"/>
  <c r="F117" i="4"/>
  <c r="I117" i="4" s="1"/>
  <c r="F119" i="4"/>
  <c r="F120" i="4"/>
  <c r="I120" i="4" s="1"/>
  <c r="F122" i="4"/>
  <c r="I122" i="4" s="1"/>
  <c r="F123" i="4"/>
  <c r="I123" i="4" s="1"/>
  <c r="F124" i="4"/>
  <c r="I124" i="4" s="1"/>
  <c r="F126" i="4"/>
  <c r="I126" i="4" s="1"/>
  <c r="F128" i="4"/>
  <c r="F129" i="4"/>
  <c r="I129" i="4" s="1"/>
  <c r="F130" i="4"/>
  <c r="I130" i="4" s="1"/>
  <c r="F132" i="4"/>
  <c r="F134" i="4"/>
  <c r="F135" i="4"/>
  <c r="I135" i="4" s="1"/>
  <c r="F136" i="4"/>
  <c r="I136" i="4" s="1"/>
  <c r="F137" i="4"/>
  <c r="I137" i="4" s="1"/>
  <c r="F139" i="4"/>
  <c r="I139" i="4" s="1"/>
  <c r="F140" i="4"/>
  <c r="I140" i="4" s="1"/>
  <c r="F141" i="4"/>
  <c r="I141" i="4" s="1"/>
  <c r="F143" i="4"/>
  <c r="F144" i="4"/>
  <c r="I144" i="4" s="1"/>
  <c r="F145" i="4"/>
  <c r="I145" i="4" s="1"/>
  <c r="F148" i="4"/>
  <c r="I148" i="4" s="1"/>
  <c r="F149" i="4"/>
  <c r="I149" i="4" s="1"/>
  <c r="F152" i="4"/>
  <c r="I152" i="4" s="1"/>
  <c r="F153" i="4"/>
  <c r="I153" i="4" s="1"/>
  <c r="F154" i="4"/>
  <c r="I154" i="4" s="1"/>
  <c r="F156" i="4"/>
  <c r="F157" i="4"/>
  <c r="I157" i="4" s="1"/>
  <c r="F158" i="4"/>
  <c r="I158" i="4" s="1"/>
  <c r="F159" i="4"/>
  <c r="I159" i="4" s="1"/>
  <c r="F160" i="4"/>
  <c r="I160" i="4" s="1"/>
  <c r="F161" i="4"/>
  <c r="I161" i="4" s="1"/>
  <c r="F162" i="4"/>
  <c r="I162" i="4" s="1"/>
  <c r="F163" i="4"/>
  <c r="I163" i="4" s="1"/>
  <c r="F164" i="4"/>
  <c r="I164" i="4" s="1"/>
  <c r="F166" i="4"/>
  <c r="I166" i="4" s="1"/>
  <c r="F167" i="4"/>
  <c r="F169" i="4"/>
  <c r="I169" i="4" s="1"/>
  <c r="F173" i="4"/>
  <c r="F174" i="4"/>
  <c r="I174" i="4" s="1"/>
  <c r="F175" i="4"/>
  <c r="I175" i="4" s="1"/>
  <c r="F177" i="4"/>
  <c r="F178" i="4"/>
  <c r="I178" i="4" s="1"/>
  <c r="F179" i="4"/>
  <c r="I179" i="4" s="1"/>
  <c r="F180" i="4"/>
  <c r="I180" i="4" s="1"/>
  <c r="F181" i="4"/>
  <c r="I181" i="4" s="1"/>
  <c r="F182" i="4"/>
  <c r="I182" i="4" s="1"/>
  <c r="I64" i="4" l="1"/>
  <c r="I177" i="4"/>
  <c r="F172" i="4"/>
  <c r="F171" i="4" s="1"/>
  <c r="F170" i="4" s="1"/>
  <c r="F168" i="4" s="1"/>
  <c r="I37" i="4"/>
  <c r="E103" i="4"/>
  <c r="E125" i="4"/>
  <c r="I12" i="4"/>
  <c r="I11" i="4" s="1"/>
  <c r="I9" i="4" s="1"/>
  <c r="I8" i="4" s="1"/>
  <c r="F11" i="4"/>
  <c r="F9" i="4" s="1"/>
  <c r="F8" i="4" s="1"/>
  <c r="F165" i="4"/>
  <c r="F110" i="4"/>
  <c r="E150" i="4"/>
  <c r="E146" i="4" s="1"/>
  <c r="I111" i="4"/>
  <c r="I110" i="4" s="1"/>
  <c r="F81" i="4"/>
  <c r="F142" i="4"/>
  <c r="F51" i="4"/>
  <c r="F133" i="4"/>
  <c r="F131" i="4" s="1"/>
  <c r="I134" i="4"/>
  <c r="I133" i="4" s="1"/>
  <c r="I96" i="4"/>
  <c r="E46" i="4"/>
  <c r="I52" i="4"/>
  <c r="I51" i="4" s="1"/>
  <c r="F127" i="4"/>
  <c r="F56" i="4"/>
  <c r="F54" i="4" s="1"/>
  <c r="I121" i="4"/>
  <c r="I138" i="4"/>
  <c r="F16" i="4"/>
  <c r="E62" i="4"/>
  <c r="F115" i="4"/>
  <c r="E80" i="4"/>
  <c r="E75" i="4" s="1"/>
  <c r="F155" i="4"/>
  <c r="I147" i="4"/>
  <c r="I76" i="4"/>
  <c r="I40" i="4"/>
  <c r="I87" i="4"/>
  <c r="I151" i="4"/>
  <c r="F48" i="4"/>
  <c r="F118" i="4"/>
  <c r="F70" i="4"/>
  <c r="F68" i="4" s="1"/>
  <c r="F37" i="4"/>
  <c r="F107" i="4"/>
  <c r="I167" i="4"/>
  <c r="I165" i="4" s="1"/>
  <c r="F151" i="4"/>
  <c r="F138" i="4"/>
  <c r="F104" i="4"/>
  <c r="F28" i="4"/>
  <c r="E114" i="4"/>
  <c r="I173" i="4"/>
  <c r="I116" i="4"/>
  <c r="I115" i="4" s="1"/>
  <c r="I128" i="4"/>
  <c r="I127" i="4" s="1"/>
  <c r="I57" i="4"/>
  <c r="I56" i="4" s="1"/>
  <c r="I54" i="4" s="1"/>
  <c r="I101" i="4"/>
  <c r="I100" i="4" s="1"/>
  <c r="I104" i="4"/>
  <c r="F87" i="4"/>
  <c r="F76" i="4"/>
  <c r="F64" i="4"/>
  <c r="I27" i="4"/>
  <c r="I28" i="4" s="1"/>
  <c r="I71" i="4"/>
  <c r="I70" i="4" s="1"/>
  <c r="I68" i="4" s="1"/>
  <c r="I119" i="4"/>
  <c r="I118" i="4" s="1"/>
  <c r="F147" i="4"/>
  <c r="I17" i="4"/>
  <c r="I16" i="4" s="1"/>
  <c r="F121" i="4"/>
  <c r="F96" i="4"/>
  <c r="F94" i="4" s="1"/>
  <c r="F40" i="4"/>
  <c r="I49" i="4"/>
  <c r="I48" i="4" s="1"/>
  <c r="I84" i="4"/>
  <c r="I81" i="4" s="1"/>
  <c r="I108" i="4"/>
  <c r="I107" i="4" s="1"/>
  <c r="I132" i="4"/>
  <c r="I143" i="4"/>
  <c r="I142" i="4" s="1"/>
  <c r="I156" i="4"/>
  <c r="I155" i="4" s="1"/>
  <c r="E94" i="4"/>
  <c r="E24" i="4"/>
  <c r="G11" i="4"/>
  <c r="I62" i="4" l="1"/>
  <c r="I172" i="4"/>
  <c r="I171" i="4" s="1"/>
  <c r="I170" i="4" s="1"/>
  <c r="I168" i="4" s="1"/>
  <c r="F24" i="4"/>
  <c r="F125" i="4"/>
  <c r="E102" i="4"/>
  <c r="F103" i="4"/>
  <c r="I94" i="4"/>
  <c r="F80" i="4"/>
  <c r="F75" i="4" s="1"/>
  <c r="I24" i="4"/>
  <c r="F46" i="4"/>
  <c r="I114" i="4"/>
  <c r="I131" i="4"/>
  <c r="I125" i="4" s="1"/>
  <c r="I80" i="4"/>
  <c r="I75" i="4" s="1"/>
  <c r="I103" i="4"/>
  <c r="E36" i="4"/>
  <c r="I46" i="4"/>
  <c r="F114" i="4"/>
  <c r="F150" i="4"/>
  <c r="F146" i="4" s="1"/>
  <c r="I150" i="4"/>
  <c r="I146" i="4" s="1"/>
  <c r="F62" i="4"/>
  <c r="E34" i="4" l="1"/>
  <c r="E7" i="4" s="1"/>
  <c r="F102" i="4"/>
  <c r="I102" i="4"/>
  <c r="I36" i="4"/>
  <c r="F36" i="4"/>
  <c r="H171" i="4"/>
  <c r="H170" i="4" s="1"/>
  <c r="H168" i="4" s="1"/>
  <c r="G171" i="4"/>
  <c r="G170" i="4" s="1"/>
  <c r="G168" i="4" s="1"/>
  <c r="H165" i="4"/>
  <c r="G165" i="4"/>
  <c r="H155" i="4"/>
  <c r="G155" i="4"/>
  <c r="H151" i="4"/>
  <c r="G151" i="4"/>
  <c r="H147" i="4"/>
  <c r="G147" i="4"/>
  <c r="H142" i="4"/>
  <c r="G142" i="4"/>
  <c r="H138" i="4"/>
  <c r="G138" i="4"/>
  <c r="H133" i="4"/>
  <c r="H131" i="4" s="1"/>
  <c r="G133" i="4"/>
  <c r="G131" i="4" s="1"/>
  <c r="H127" i="4"/>
  <c r="G127" i="4"/>
  <c r="H121" i="4"/>
  <c r="G121" i="4"/>
  <c r="H118" i="4"/>
  <c r="G118" i="4"/>
  <c r="H115" i="4"/>
  <c r="G115" i="4"/>
  <c r="H110" i="4"/>
  <c r="G110" i="4"/>
  <c r="H107" i="4"/>
  <c r="G107" i="4"/>
  <c r="H104" i="4"/>
  <c r="G104" i="4"/>
  <c r="H100" i="4"/>
  <c r="G100" i="4"/>
  <c r="H96" i="4"/>
  <c r="G96" i="4"/>
  <c r="H87" i="4"/>
  <c r="G87" i="4"/>
  <c r="H81" i="4"/>
  <c r="G81" i="4"/>
  <c r="H76" i="4"/>
  <c r="G76" i="4"/>
  <c r="H70" i="4"/>
  <c r="H68" i="4" s="1"/>
  <c r="G70" i="4"/>
  <c r="G68" i="4" s="1"/>
  <c r="H64" i="4"/>
  <c r="G64" i="4"/>
  <c r="H56" i="4"/>
  <c r="H54" i="4" s="1"/>
  <c r="G56" i="4"/>
  <c r="G54" i="4" s="1"/>
  <c r="H51" i="4"/>
  <c r="G51" i="4"/>
  <c r="H48" i="4"/>
  <c r="G48" i="4"/>
  <c r="H40" i="4"/>
  <c r="G40" i="4"/>
  <c r="H28" i="4"/>
  <c r="G28" i="4"/>
  <c r="H16" i="4"/>
  <c r="G16" i="4"/>
  <c r="H11" i="4"/>
  <c r="H9" i="4" s="1"/>
  <c r="H8" i="4" s="1"/>
  <c r="G9" i="4"/>
  <c r="G8" i="4" s="1"/>
  <c r="F34" i="4" l="1"/>
  <c r="F7" i="4" s="1"/>
  <c r="I34" i="4"/>
  <c r="I7" i="4" s="1"/>
  <c r="G150" i="4"/>
  <c r="G146" i="4" s="1"/>
  <c r="H62" i="4"/>
  <c r="G103" i="4"/>
  <c r="H150" i="4"/>
  <c r="H146" i="4" s="1"/>
  <c r="H103" i="4"/>
  <c r="G80" i="4"/>
  <c r="G75" i="4" s="1"/>
  <c r="G125" i="4"/>
  <c r="H80" i="4"/>
  <c r="H75" i="4" s="1"/>
  <c r="H125" i="4"/>
  <c r="H114" i="4"/>
  <c r="G114" i="4"/>
  <c r="G62" i="4"/>
  <c r="G46" i="4"/>
  <c r="G24" i="4"/>
  <c r="H94" i="4"/>
  <c r="H24" i="4"/>
  <c r="G94" i="4"/>
  <c r="H46" i="4"/>
  <c r="G102" i="4" l="1"/>
  <c r="H102" i="4"/>
  <c r="G36" i="4"/>
  <c r="H36" i="4"/>
  <c r="G34" i="4" l="1"/>
  <c r="G7" i="4" s="1"/>
  <c r="H34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<sst xmlns="http://schemas.openxmlformats.org/spreadsheetml/2006/main" count="559" uniqueCount="184">
  <si>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</si>
  <si>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</si>
  <si>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</si>
  <si>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</si>
  <si>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</si>
  <si>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</si>
  <si>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</si>
  <si>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</si>
  <si>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</si>
  <si>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</si>
  <si>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</si>
  <si>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</si>
  <si>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</si>
  <si>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</si>
  <si>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</si>
  <si>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</si>
  <si>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</si>
  <si>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</si>
  <si>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</si>
  <si>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</si>
  <si>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</si>
  <si>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</si>
  <si>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</si>
  <si>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</si>
  <si>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</si>
  <si>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</si>
  <si>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</si>
  <si>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</si>
  <si>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</si>
  <si>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</si>
  <si>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</si>
  <si>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</si>
  <si>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</si>
  <si>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</si>
  <si>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</si>
  <si>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</si>
  <si>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</si>
  <si>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</si>
  <si>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</si>
  <si>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</si>
  <si>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</si>
  <si>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</si>
  <si>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</si>
  <si>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</si>
  <si>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</si>
  <si>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</si>
  <si>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</si>
  <si>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</si>
  <si>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</si>
  <si>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</si>
  <si>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</si>
  <si>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</si>
  <si>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</si>
  <si>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</si>
  <si>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</si>
  <si>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</si>
  <si>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</si>
  <si>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</si>
  <si>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</si>
  <si>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</si>
  <si>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</si>
  <si>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</si>
  <si>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</si>
  <si>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</si>
  <si>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</si>
  <si>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</si>
  <si>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</si>
  <si>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</si>
  <si>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</si>
  <si>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</si>
  <si>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</si>
  <si>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</si>
  <si>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</si>
  <si>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</si>
  <si>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</si>
  <si>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</si>
  <si>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</si>
  <si>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</si>
  <si>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</si>
  <si>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</si>
  <si>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</si>
  <si>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</si>
  <si>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</si>
  <si>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</si>
  <si>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</si>
  <si>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</si>
  <si>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</si>
  <si>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</si>
  <si>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</si>
  <si>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</si>
  <si>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</si>
  <si>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</si>
  <si>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</si>
  <si>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</si>
  <si>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</si>
  <si>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</si>
  <si>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</si>
  <si>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</si>
  <si>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</si>
  <si>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</si>
  <si>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</si>
  <si>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</si>
  <si>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</si>
  <si>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</si>
  <si>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</si>
  <si>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</si>
  <si>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</si>
  <si>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</si>
  <si>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</si>
  <si>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</si>
  <si>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</si>
  <si>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</si>
  <si>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</si>
  <si>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</si>
  <si>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</si>
  <si>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</si>
  <si>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</si>
  <si>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</si>
  <si>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</si>
  <si>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</si>
  <si>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</si>
  <si>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</si>
  <si>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</si>
  <si>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</si>
  <si>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</si>
  <si>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</si>
  <si>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</si>
  <si>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</si>
  <si>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</si>
  <si>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</si>
  <si>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</si>
  <si>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</si>
  <si>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</si>
  <si>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</si>
  <si>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</si>
  <si>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</si>
  <si>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</si>
  <si>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</si>
  <si>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</si>
  <si>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</si>
  <si>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</si>
  <si>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</si>
  <si>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</si>
  <si>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</si>
  <si>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</si>
  <si>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</si>
  <si>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</si>
  <si>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</si>
  <si>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</si>
  <si>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</si>
  <si>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</si>
  <si>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</si>
  <si>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</si>
  <si>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</si>
  <si>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</si>
  <si>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</si>
  <si>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</si>
  <si>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</si>
  <si>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</si>
  <si>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</si>
  <si>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</si>
  <si>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</si>
  <si>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</si>
  <si>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</si>
  <si>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</si>
  <si>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</si>
  <si>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</si>
  <si>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</si>
  <si>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</si>
  <si>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</si>
  <si>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</si>
  <si>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230</t>
  </si>
  <si>
    <t>Бюджет ташкилотлари ходимларини моддий рағбатлантириш жамғармасидан тўловлар</t>
  </si>
  <si>
    <t>180</t>
  </si>
  <si>
    <t>Мақсадли ҳаражатлар</t>
  </si>
  <si>
    <t>960</t>
  </si>
  <si>
    <t>Спорт инвентарлари ва жихозлари</t>
  </si>
  <si>
    <t>Ўзбекистон Республикаси Иқтисодиёт ва молия вазирлигининг 2025 йил 4-чораги учун бюджет ва
бюджет ташқари маблағлардан амалга оширган касса харажатлари бўйича</t>
  </si>
  <si>
    <t>43</t>
  </si>
  <si>
    <t>10</t>
  </si>
  <si>
    <t>12</t>
  </si>
  <si>
    <t>900</t>
  </si>
  <si>
    <t>III гуруҳ харажатлари бўйича жами</t>
  </si>
  <si>
    <t>Асосий воситаларни лойиҳалаштириш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</si>
</sst>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166" fontId="13" fillId="0" borderId="0"/>
  </cellStyleXfs>
  <cellXfs count="68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 xr:uid="{00000000-0005-0000-0000-000001000000}"/>
    <cellStyle name="Обычный_Приложения - Формы" xfId="3" xr:uid="{00000000-0005-0000-0000-000002000000}"/>
    <cellStyle name="Финансовый [0]" xfId="1" builtinId="6"/>
    <cellStyle name="Финансов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4" t="s">
        <v>159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5.5" customHeight="1" x14ac:dyDescent="0.25">
      <c r="A2" s="54" t="s">
        <v>160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2" t="s">
        <v>0</v>
      </c>
      <c r="B4" s="53" t="s">
        <v>1</v>
      </c>
      <c r="C4" s="53" t="s">
        <v>2</v>
      </c>
      <c r="D4" s="53" t="s">
        <v>3</v>
      </c>
      <c r="E4" s="52" t="s">
        <v>151</v>
      </c>
      <c r="F4" s="52" t="s">
        <v>152</v>
      </c>
      <c r="G4" s="52"/>
      <c r="H4" s="52"/>
      <c r="I4" s="52"/>
      <c r="J4" s="52"/>
    </row>
    <row r="5" spans="1:10" ht="117.75" customHeight="1" x14ac:dyDescent="0.25">
      <c r="A5" s="52"/>
      <c r="B5" s="53"/>
      <c r="C5" s="53"/>
      <c r="D5" s="53" t="s">
        <v>4</v>
      </c>
      <c r="E5" s="52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2" t="s">
        <v>153</v>
      </c>
      <c r="B6" s="52"/>
      <c r="C6" s="52"/>
      <c r="D6" s="52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1" t="s">
        <v>5</v>
      </c>
      <c r="B7" s="51"/>
      <c r="C7" s="51"/>
      <c r="D7" s="51"/>
      <c r="E7" s="51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1" t="s">
        <v>55</v>
      </c>
      <c r="B23" s="51"/>
      <c r="C23" s="51"/>
      <c r="D23" s="51"/>
      <c r="E23" s="51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2" t="s">
        <v>23</v>
      </c>
      <c r="B28" s="52"/>
      <c r="C28" s="52"/>
      <c r="D28" s="52"/>
      <c r="E28" s="52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 xr:uid="{00000000-0009-0000-0000-000000000000}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F4:J4"/>
    <mergeCell ref="A6:D6"/>
    <mergeCell ref="A1:J1"/>
    <mergeCell ref="A2:J2"/>
    <mergeCell ref="A7:E7"/>
    <mergeCell ref="A23:E23"/>
    <mergeCell ref="A28:E28"/>
    <mergeCell ref="A4:A5"/>
    <mergeCell ref="B4:B5"/>
    <mergeCell ref="C4:C5"/>
    <mergeCell ref="D4:D5"/>
    <mergeCell ref="E4:E5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4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6384" width="9.140625" style="35"/>
  </cols>
  <sheetData>
    <row r="1" spans="1:10" ht="43.5" customHeight="1" x14ac:dyDescent="0.25">
      <c r="A1" s="63" t="s">
        <v>177</v>
      </c>
      <c r="B1" s="63"/>
      <c r="C1" s="63"/>
      <c r="D1" s="63"/>
      <c r="E1" s="63"/>
      <c r="F1" s="63"/>
      <c r="G1" s="63"/>
      <c r="H1" s="63"/>
      <c r="I1" s="63"/>
    </row>
    <row r="2" spans="1:10" ht="18.75" x14ac:dyDescent="0.3">
      <c r="A2" s="64" t="s">
        <v>160</v>
      </c>
      <c r="B2" s="64"/>
      <c r="C2" s="64"/>
      <c r="D2" s="64"/>
      <c r="E2" s="64"/>
      <c r="F2" s="64"/>
      <c r="G2" s="64"/>
      <c r="H2" s="64"/>
      <c r="I2" s="64"/>
    </row>
    <row r="3" spans="1:10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0" ht="30.75" customHeight="1" x14ac:dyDescent="0.25">
      <c r="A4" s="52" t="s">
        <v>0</v>
      </c>
      <c r="B4" s="60" t="s">
        <v>1</v>
      </c>
      <c r="C4" s="60" t="s">
        <v>2</v>
      </c>
      <c r="D4" s="60" t="s">
        <v>3</v>
      </c>
      <c r="E4" s="55" t="s">
        <v>168</v>
      </c>
      <c r="F4" s="65" t="s">
        <v>166</v>
      </c>
      <c r="G4" s="66"/>
      <c r="H4" s="67"/>
      <c r="I4" s="55" t="s">
        <v>169</v>
      </c>
    </row>
    <row r="5" spans="1:10" ht="15.75" x14ac:dyDescent="0.25">
      <c r="A5" s="52"/>
      <c r="B5" s="61"/>
      <c r="C5" s="61"/>
      <c r="D5" s="61"/>
      <c r="E5" s="56"/>
      <c r="F5" s="52" t="s">
        <v>167</v>
      </c>
      <c r="G5" s="58" t="s">
        <v>170</v>
      </c>
      <c r="H5" s="59"/>
      <c r="I5" s="56"/>
    </row>
    <row r="6" spans="1:10" ht="117.75" customHeight="1" x14ac:dyDescent="0.25">
      <c r="A6" s="52"/>
      <c r="B6" s="62"/>
      <c r="C6" s="62"/>
      <c r="D6" s="62"/>
      <c r="E6" s="57"/>
      <c r="F6" s="52"/>
      <c r="G6" s="46" t="s">
        <v>162</v>
      </c>
      <c r="H6" s="41" t="s">
        <v>163</v>
      </c>
      <c r="I6" s="57"/>
    </row>
    <row r="7" spans="1:10" ht="15.75" x14ac:dyDescent="0.25">
      <c r="A7" s="48" t="s">
        <v>153</v>
      </c>
      <c r="B7" s="44"/>
      <c r="C7" s="44"/>
      <c r="D7" s="45"/>
      <c r="E7" s="5">
        <f>+E24+E28+E34+E32</f>
        <v>240472631.27598</v>
      </c>
      <c r="F7" s="5">
        <f>+F24+F28+F34+F32</f>
        <v>415494645.59877992</v>
      </c>
      <c r="G7" s="5">
        <f>+G24+G28+G34+G32</f>
        <v>414282316.85658991</v>
      </c>
      <c r="H7" s="5">
        <f>+H24+H28+H34+H32</f>
        <v>1212328.7421900001</v>
      </c>
      <c r="I7" s="5">
        <f>+I24+I28+I34+I32</f>
        <v>655967276.87475991</v>
      </c>
      <c r="J7" s="42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>E9</f>
        <v>183454152.96496999</v>
      </c>
      <c r="F8" s="2">
        <f t="shared" ref="F8:H8" si="0">F9</f>
        <v>286185495.33015996</v>
      </c>
      <c r="G8" s="2">
        <f>G9</f>
        <v>285932695.33015996</v>
      </c>
      <c r="H8" s="2">
        <f t="shared" si="0"/>
        <v>252800</v>
      </c>
      <c r="I8" s="2">
        <f>I9</f>
        <v>469639648.29512995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>E10+E11</f>
        <v>183454152.96496999</v>
      </c>
      <c r="F9" s="2">
        <f>F10+F11</f>
        <v>286185495.33015996</v>
      </c>
      <c r="G9" s="2">
        <f>G10+G11</f>
        <v>285932695.33015996</v>
      </c>
      <c r="H9" s="2">
        <f t="shared" ref="H9" si="1">H10+H11</f>
        <v>252800</v>
      </c>
      <c r="I9" s="2">
        <f>I10+I11</f>
        <v>469639648.29512995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v>163418240.84397</v>
      </c>
      <c r="F10" s="4">
        <f>SUM(G10:H10)</f>
        <v>286082050.18515998</v>
      </c>
      <c r="G10" s="4">
        <v>285829250.18515998</v>
      </c>
      <c r="H10" s="4">
        <v>252800</v>
      </c>
      <c r="I10" s="4">
        <f>+E10+F10</f>
        <v>449500291.02912998</v>
      </c>
    </row>
    <row r="11" spans="1:10" s="34" customFormat="1" ht="15.75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>+SUM(E12:E15)</f>
        <v>20035912.120999999</v>
      </c>
      <c r="F11" s="2">
        <f>+SUM(F12:F15)</f>
        <v>103445.145</v>
      </c>
      <c r="G11" s="2">
        <f>+SUM(G12:G15)</f>
        <v>103445.145</v>
      </c>
      <c r="H11" s="2">
        <f t="shared" ref="H11" si="2">H12</f>
        <v>0</v>
      </c>
      <c r="I11" s="2">
        <f>+SUM(I12:I15)</f>
        <v>20139357.265999999</v>
      </c>
    </row>
    <row r="12" spans="1:10" s="34" customFormat="1" ht="31.5" x14ac:dyDescent="0.25">
      <c r="A12" s="20" t="s">
        <v>11</v>
      </c>
      <c r="B12" s="3">
        <v>41</v>
      </c>
      <c r="C12" s="3">
        <v>11</v>
      </c>
      <c r="D12" s="3">
        <v>210</v>
      </c>
      <c r="E12" s="4"/>
      <c r="F12" s="4">
        <f>SUM(G12:H12)</f>
        <v>0</v>
      </c>
      <c r="G12" s="4"/>
      <c r="H12" s="4"/>
      <c r="I12" s="4">
        <f t="shared" ref="I12:I15" si="3">+E12+F12</f>
        <v>0</v>
      </c>
    </row>
    <row r="13" spans="1:10" s="34" customFormat="1" ht="31.5" x14ac:dyDescent="0.25">
      <c r="A13" s="20" t="s">
        <v>172</v>
      </c>
      <c r="B13" s="3">
        <v>41</v>
      </c>
      <c r="C13" s="3">
        <v>11</v>
      </c>
      <c r="D13" s="3" t="s">
        <v>171</v>
      </c>
      <c r="E13" s="4">
        <v>20035912.120999999</v>
      </c>
      <c r="F13" s="4">
        <f>SUM(G13:H13)</f>
        <v>0</v>
      </c>
      <c r="G13" s="4"/>
      <c r="H13" s="4"/>
      <c r="I13" s="4">
        <f t="shared" si="3"/>
        <v>20035912.120999999</v>
      </c>
    </row>
    <row r="14" spans="1:10" s="34" customFormat="1" ht="15.75" x14ac:dyDescent="0.25">
      <c r="A14" s="20" t="s">
        <v>164</v>
      </c>
      <c r="B14" s="3">
        <v>41</v>
      </c>
      <c r="C14" s="3">
        <v>11</v>
      </c>
      <c r="D14" s="3" t="s">
        <v>165</v>
      </c>
      <c r="E14" s="4"/>
      <c r="F14" s="4">
        <f>SUM(G14:H14)</f>
        <v>103445.145</v>
      </c>
      <c r="G14" s="4">
        <v>103445.145</v>
      </c>
      <c r="H14" s="4"/>
      <c r="I14" s="4">
        <f t="shared" si="3"/>
        <v>103445.145</v>
      </c>
    </row>
    <row r="15" spans="1:10" s="34" customFormat="1" ht="15.75" x14ac:dyDescent="0.25">
      <c r="A15" s="20" t="s">
        <v>12</v>
      </c>
      <c r="B15" s="3">
        <v>42</v>
      </c>
      <c r="C15" s="3">
        <v>99</v>
      </c>
      <c r="D15" s="3">
        <v>100</v>
      </c>
      <c r="E15" s="4"/>
      <c r="F15" s="4">
        <f>SUM(G15:H15)</f>
        <v>0</v>
      </c>
      <c r="G15" s="4"/>
      <c r="H15" s="4"/>
      <c r="I15" s="4">
        <f t="shared" si="3"/>
        <v>0</v>
      </c>
    </row>
    <row r="16" spans="1:10" ht="15.75" x14ac:dyDescent="0.25">
      <c r="A16" s="21" t="s">
        <v>13</v>
      </c>
      <c r="B16" s="3">
        <v>47</v>
      </c>
      <c r="C16" s="3">
        <v>11</v>
      </c>
      <c r="D16" s="3">
        <v>100</v>
      </c>
      <c r="E16" s="2">
        <f>E17+E18+E19</f>
        <v>3303194.63</v>
      </c>
      <c r="F16" s="2">
        <f t="shared" ref="F16:H16" si="4">F17+F18+F19</f>
        <v>4536178.3289999999</v>
      </c>
      <c r="G16" s="2">
        <f>G17+G18+G19</f>
        <v>4536178.3289999999</v>
      </c>
      <c r="H16" s="2">
        <f t="shared" si="4"/>
        <v>0</v>
      </c>
      <c r="I16" s="2">
        <f>I17+I18+I19</f>
        <v>7839372.9589999998</v>
      </c>
    </row>
    <row r="17" spans="1:9" ht="15.75" x14ac:dyDescent="0.25">
      <c r="A17" s="20" t="s">
        <v>14</v>
      </c>
      <c r="B17" s="3">
        <v>47</v>
      </c>
      <c r="C17" s="3">
        <v>11</v>
      </c>
      <c r="D17" s="3" t="s">
        <v>15</v>
      </c>
      <c r="E17" s="4">
        <v>2851526.855</v>
      </c>
      <c r="F17" s="4">
        <f t="shared" ref="F17:F23" si="5">SUM(G17:H17)</f>
        <v>4035989.4950000001</v>
      </c>
      <c r="G17" s="4">
        <v>4035989.4950000001</v>
      </c>
      <c r="H17" s="4"/>
      <c r="I17" s="4">
        <f t="shared" ref="I17:I23" si="6">+E17+F17</f>
        <v>6887516.3499999996</v>
      </c>
    </row>
    <row r="18" spans="1:9" ht="15.75" x14ac:dyDescent="0.25">
      <c r="A18" s="20" t="s">
        <v>16</v>
      </c>
      <c r="B18" s="3">
        <v>47</v>
      </c>
      <c r="C18" s="3">
        <v>11</v>
      </c>
      <c r="D18" s="3">
        <v>150</v>
      </c>
      <c r="E18" s="4">
        <v>451667.77500000002</v>
      </c>
      <c r="F18" s="4">
        <f t="shared" si="5"/>
        <v>500188.83399999997</v>
      </c>
      <c r="G18" s="4">
        <v>500188.83399999997</v>
      </c>
      <c r="H18" s="4"/>
      <c r="I18" s="4">
        <f t="shared" si="6"/>
        <v>951856.60899999994</v>
      </c>
    </row>
    <row r="19" spans="1:9" s="34" customFormat="1" ht="31.5" x14ac:dyDescent="0.25">
      <c r="A19" s="20" t="s">
        <v>17</v>
      </c>
      <c r="B19" s="3">
        <v>47</v>
      </c>
      <c r="C19" s="3">
        <v>11</v>
      </c>
      <c r="D19" s="3">
        <v>170</v>
      </c>
      <c r="E19" s="4"/>
      <c r="F19" s="4">
        <f t="shared" si="5"/>
        <v>0</v>
      </c>
      <c r="G19" s="4"/>
      <c r="H19" s="4"/>
      <c r="I19" s="4">
        <f t="shared" si="6"/>
        <v>0</v>
      </c>
    </row>
    <row r="20" spans="1:9" s="34" customFormat="1" ht="31.5" x14ac:dyDescent="0.25">
      <c r="A20" s="20" t="s">
        <v>18</v>
      </c>
      <c r="B20" s="3">
        <v>47</v>
      </c>
      <c r="C20" s="3">
        <v>21</v>
      </c>
      <c r="D20" s="3">
        <v>100</v>
      </c>
      <c r="E20" s="4"/>
      <c r="F20" s="4">
        <f t="shared" si="5"/>
        <v>0</v>
      </c>
      <c r="G20" s="4"/>
      <c r="H20" s="4"/>
      <c r="I20" s="4">
        <f t="shared" si="6"/>
        <v>0</v>
      </c>
    </row>
    <row r="21" spans="1:9" s="34" customFormat="1" ht="15.75" x14ac:dyDescent="0.25">
      <c r="A21" s="20" t="s">
        <v>19</v>
      </c>
      <c r="B21" s="3">
        <v>47</v>
      </c>
      <c r="C21" s="3">
        <v>21</v>
      </c>
      <c r="D21" s="3">
        <v>200</v>
      </c>
      <c r="E21" s="4"/>
      <c r="F21" s="4">
        <f t="shared" si="5"/>
        <v>0</v>
      </c>
      <c r="G21" s="4"/>
      <c r="H21" s="4"/>
      <c r="I21" s="4">
        <f t="shared" si="6"/>
        <v>0</v>
      </c>
    </row>
    <row r="22" spans="1:9" s="34" customFormat="1" ht="15.75" x14ac:dyDescent="0.25">
      <c r="A22" s="20" t="s">
        <v>20</v>
      </c>
      <c r="B22" s="3">
        <v>47</v>
      </c>
      <c r="C22" s="3">
        <v>21</v>
      </c>
      <c r="D22" s="3">
        <v>300</v>
      </c>
      <c r="E22" s="4"/>
      <c r="F22" s="4">
        <f t="shared" si="5"/>
        <v>0</v>
      </c>
      <c r="G22" s="4"/>
      <c r="H22" s="4"/>
      <c r="I22" s="4">
        <f t="shared" si="6"/>
        <v>0</v>
      </c>
    </row>
    <row r="23" spans="1:9" s="34" customFormat="1" ht="15.75" x14ac:dyDescent="0.25">
      <c r="A23" s="20" t="s">
        <v>21</v>
      </c>
      <c r="B23" s="3">
        <v>48</v>
      </c>
      <c r="C23" s="3">
        <v>21</v>
      </c>
      <c r="D23" s="3">
        <v>400</v>
      </c>
      <c r="E23" s="4"/>
      <c r="F23" s="4">
        <f t="shared" si="5"/>
        <v>0</v>
      </c>
      <c r="G23" s="4"/>
      <c r="H23" s="4"/>
      <c r="I23" s="4">
        <f t="shared" si="6"/>
        <v>0</v>
      </c>
    </row>
    <row r="24" spans="1:9" ht="15.75" x14ac:dyDescent="0.25">
      <c r="A24" s="47" t="s">
        <v>22</v>
      </c>
      <c r="B24" s="23"/>
      <c r="C24" s="23"/>
      <c r="D24" s="23"/>
      <c r="E24" s="2">
        <f>E8+E15+E16+E20+E21+E22+E23</f>
        <v>186757347.59496999</v>
      </c>
      <c r="F24" s="2">
        <f>F8+F15+F16+F20+F21+F22+F23</f>
        <v>290721673.65915996</v>
      </c>
      <c r="G24" s="2">
        <f>G8+G15+G16+G20+G21+G22+G23</f>
        <v>290468873.65915996</v>
      </c>
      <c r="H24" s="2">
        <f>H8+H15+H16+H20+H21+H22+H23</f>
        <v>252800</v>
      </c>
      <c r="I24" s="2">
        <f>I8+I15+I16+I20+I21+I22+I23</f>
        <v>477479021.25412995</v>
      </c>
    </row>
    <row r="25" spans="1:9" ht="15.75" x14ac:dyDescent="0.25">
      <c r="A25" s="20" t="s">
        <v>56</v>
      </c>
      <c r="B25" s="3" t="s">
        <v>57</v>
      </c>
      <c r="C25" s="3" t="s">
        <v>58</v>
      </c>
      <c r="D25" s="3" t="s">
        <v>59</v>
      </c>
      <c r="E25" s="4">
        <v>45868565.104000002</v>
      </c>
      <c r="F25" s="4">
        <f>SUM(G25:H25)</f>
        <v>68350854.375</v>
      </c>
      <c r="G25" s="4">
        <v>68287654.375</v>
      </c>
      <c r="H25" s="4">
        <v>63200</v>
      </c>
      <c r="I25" s="4">
        <f t="shared" ref="I25:I27" si="7">+E25+F25</f>
        <v>114219419.479</v>
      </c>
    </row>
    <row r="26" spans="1:9" s="34" customFormat="1" ht="15.75" x14ac:dyDescent="0.25">
      <c r="A26" s="20" t="s">
        <v>60</v>
      </c>
      <c r="B26" s="3" t="s">
        <v>57</v>
      </c>
      <c r="C26" s="3" t="s">
        <v>58</v>
      </c>
      <c r="D26" s="3" t="s">
        <v>61</v>
      </c>
      <c r="E26" s="4">
        <v>168236.76965</v>
      </c>
      <c r="F26" s="4">
        <f>SUM(G26:H26)</f>
        <v>0</v>
      </c>
      <c r="G26" s="4"/>
      <c r="H26" s="4"/>
      <c r="I26" s="4">
        <f t="shared" si="7"/>
        <v>168236.76965</v>
      </c>
    </row>
    <row r="27" spans="1:9" s="34" customFormat="1" ht="15.75" x14ac:dyDescent="0.25">
      <c r="A27" s="20" t="s">
        <v>62</v>
      </c>
      <c r="B27" s="3" t="s">
        <v>57</v>
      </c>
      <c r="C27" s="3" t="s">
        <v>63</v>
      </c>
      <c r="D27" s="3" t="s">
        <v>7</v>
      </c>
      <c r="E27" s="4"/>
      <c r="F27" s="4">
        <f>SUM(G27:H27)</f>
        <v>0</v>
      </c>
      <c r="G27" s="4"/>
      <c r="H27" s="4"/>
      <c r="I27" s="4">
        <f t="shared" si="7"/>
        <v>0</v>
      </c>
    </row>
    <row r="28" spans="1:9" ht="15.75" x14ac:dyDescent="0.25">
      <c r="A28" s="47" t="s">
        <v>64</v>
      </c>
      <c r="B28" s="24"/>
      <c r="C28" s="24"/>
      <c r="D28" s="24"/>
      <c r="E28" s="2">
        <f>E25+E26+E27</f>
        <v>46036801.873649999</v>
      </c>
      <c r="F28" s="2">
        <f>F25+F26+F27</f>
        <v>68350854.375</v>
      </c>
      <c r="G28" s="2">
        <f>G25+G26+G27</f>
        <v>68287654.375</v>
      </c>
      <c r="H28" s="2">
        <f>H25+H26+H27</f>
        <v>63200</v>
      </c>
      <c r="I28" s="2">
        <f>I25+I26+I27</f>
        <v>114387656.24865</v>
      </c>
    </row>
    <row r="29" spans="1:9" ht="15.75" x14ac:dyDescent="0.25">
      <c r="A29" s="20" t="s">
        <v>183</v>
      </c>
      <c r="B29" s="3" t="s">
        <v>178</v>
      </c>
      <c r="C29" s="3" t="s">
        <v>179</v>
      </c>
      <c r="D29" s="3" t="s">
        <v>7</v>
      </c>
      <c r="E29" s="2">
        <f>E31</f>
        <v>0</v>
      </c>
      <c r="F29" s="2">
        <f>SUM(G29:H29)</f>
        <v>65703.899999999994</v>
      </c>
      <c r="G29" s="2">
        <f>G31</f>
        <v>65703.899999999994</v>
      </c>
      <c r="H29" s="2">
        <f>H31</f>
        <v>0</v>
      </c>
      <c r="I29" s="2">
        <f t="shared" ref="I29:I31" si="8">+E29+F29</f>
        <v>65703.899999999994</v>
      </c>
    </row>
    <row r="30" spans="1:9" ht="15.75" x14ac:dyDescent="0.25">
      <c r="A30" s="20" t="s">
        <v>77</v>
      </c>
      <c r="B30" s="3" t="s">
        <v>178</v>
      </c>
      <c r="C30" s="3" t="s">
        <v>180</v>
      </c>
      <c r="D30" s="3" t="s">
        <v>7</v>
      </c>
      <c r="E30" s="2">
        <f>E31</f>
        <v>0</v>
      </c>
      <c r="F30" s="2">
        <f>SUM(G30:H30)</f>
        <v>65703.899999999994</v>
      </c>
      <c r="G30" s="2">
        <f>G31</f>
        <v>65703.899999999994</v>
      </c>
      <c r="H30" s="2">
        <f>H31</f>
        <v>0</v>
      </c>
      <c r="I30" s="2">
        <f t="shared" si="8"/>
        <v>65703.899999999994</v>
      </c>
    </row>
    <row r="31" spans="1:9" ht="15.75" x14ac:dyDescent="0.25">
      <c r="A31" s="20" t="s">
        <v>79</v>
      </c>
      <c r="B31" s="3" t="s">
        <v>178</v>
      </c>
      <c r="C31" s="3" t="s">
        <v>180</v>
      </c>
      <c r="D31" s="3" t="s">
        <v>181</v>
      </c>
      <c r="E31" s="4"/>
      <c r="F31" s="4">
        <f>SUM(G31:H31)</f>
        <v>65703.899999999994</v>
      </c>
      <c r="G31" s="4">
        <v>65703.899999999994</v>
      </c>
      <c r="H31" s="4"/>
      <c r="I31" s="4">
        <f t="shared" si="8"/>
        <v>65703.899999999994</v>
      </c>
    </row>
    <row r="32" spans="1:9" ht="15.75" x14ac:dyDescent="0.25">
      <c r="A32" s="47" t="s">
        <v>182</v>
      </c>
      <c r="B32" s="24"/>
      <c r="C32" s="24"/>
      <c r="D32" s="24"/>
      <c r="E32" s="2">
        <f>E29+E30+E31</f>
        <v>0</v>
      </c>
      <c r="F32" s="2">
        <f>F31</f>
        <v>65703.899999999994</v>
      </c>
      <c r="G32" s="2">
        <f>G31</f>
        <v>65703.899999999994</v>
      </c>
      <c r="H32" s="2">
        <f>H31</f>
        <v>0</v>
      </c>
      <c r="I32" s="2">
        <f>I31</f>
        <v>65703.899999999994</v>
      </c>
    </row>
    <row r="33" spans="1:9" ht="15.75" x14ac:dyDescent="0.25">
      <c r="A33" s="48" t="s">
        <v>23</v>
      </c>
      <c r="B33" s="49"/>
      <c r="C33" s="49"/>
      <c r="D33" s="49"/>
      <c r="E33" s="39"/>
      <c r="F33" s="50"/>
      <c r="G33" s="39"/>
      <c r="H33" s="39"/>
      <c r="I33" s="39"/>
    </row>
    <row r="34" spans="1:9" ht="15.75" x14ac:dyDescent="0.25">
      <c r="A34" s="25" t="s">
        <v>24</v>
      </c>
      <c r="B34" s="26"/>
      <c r="C34" s="26"/>
      <c r="D34" s="26"/>
      <c r="E34" s="8">
        <f t="shared" ref="E34" si="9">E36+E102+E146+E168</f>
        <v>7678481.8073600009</v>
      </c>
      <c r="F34" s="8">
        <f>F36+F102+F146+F168</f>
        <v>56356413.664619997</v>
      </c>
      <c r="G34" s="8">
        <f t="shared" ref="G34:H34" si="10">G36+G102+G146+G168</f>
        <v>55460084.922429994</v>
      </c>
      <c r="H34" s="8">
        <f t="shared" si="10"/>
        <v>896328.74219000002</v>
      </c>
      <c r="I34" s="8">
        <f t="shared" ref="I34" si="11">I36+I102+I146+I168</f>
        <v>64034895.471980006</v>
      </c>
    </row>
    <row r="35" spans="1:9" ht="15.75" x14ac:dyDescent="0.25">
      <c r="A35" s="27" t="s">
        <v>25</v>
      </c>
      <c r="B35" s="7"/>
      <c r="C35" s="7"/>
      <c r="D35" s="7"/>
      <c r="E35" s="8"/>
      <c r="F35" s="8"/>
      <c r="G35" s="8"/>
      <c r="H35" s="8"/>
      <c r="I35" s="8"/>
    </row>
    <row r="36" spans="1:9" ht="15.75" x14ac:dyDescent="0.25">
      <c r="A36" s="28" t="s">
        <v>26</v>
      </c>
      <c r="B36" s="3">
        <v>42</v>
      </c>
      <c r="C36" s="3" t="s">
        <v>27</v>
      </c>
      <c r="D36" s="3" t="s">
        <v>7</v>
      </c>
      <c r="E36" s="8">
        <f t="shared" ref="E36" si="12">E37+E40+E46+E62+E75+E94</f>
        <v>7589356.4174200008</v>
      </c>
      <c r="F36" s="8">
        <f>F37+F40+F46+F62+F75+F94</f>
        <v>14648437.248869997</v>
      </c>
      <c r="G36" s="8">
        <f t="shared" ref="G36:H36" si="13">G37+G40+G46+G62+G75+G94</f>
        <v>14422709.883679999</v>
      </c>
      <c r="H36" s="8">
        <f t="shared" si="13"/>
        <v>225727.36518999998</v>
      </c>
      <c r="I36" s="8">
        <f t="shared" ref="I36" si="14">I37+I40+I46+I62+I75+I94</f>
        <v>22237793.66629</v>
      </c>
    </row>
    <row r="37" spans="1:9" ht="15.75" x14ac:dyDescent="0.25">
      <c r="A37" s="28" t="s">
        <v>28</v>
      </c>
      <c r="B37" s="3">
        <v>42</v>
      </c>
      <c r="C37" s="3">
        <v>10</v>
      </c>
      <c r="D37" s="3" t="s">
        <v>7</v>
      </c>
      <c r="E37" s="9">
        <f>E38+E39</f>
        <v>1602731.68456</v>
      </c>
      <c r="F37" s="9">
        <f>F38+F39</f>
        <v>9091037.5256299991</v>
      </c>
      <c r="G37" s="9">
        <f>G38+G39</f>
        <v>9061431.3176300004</v>
      </c>
      <c r="H37" s="9">
        <f>H38+H39</f>
        <v>29606.207999999999</v>
      </c>
      <c r="I37" s="9">
        <f>I38+I39</f>
        <v>10693769.210189998</v>
      </c>
    </row>
    <row r="38" spans="1:9" ht="15.75" x14ac:dyDescent="0.25">
      <c r="A38" s="28" t="s">
        <v>65</v>
      </c>
      <c r="B38" s="3">
        <v>42</v>
      </c>
      <c r="C38" s="3">
        <v>11</v>
      </c>
      <c r="D38" s="3" t="s">
        <v>7</v>
      </c>
      <c r="E38" s="10">
        <v>1602731.68456</v>
      </c>
      <c r="F38" s="4">
        <f>SUM(G38:H38)</f>
        <v>3578046.4621799998</v>
      </c>
      <c r="G38" s="4">
        <v>3578046.4621799998</v>
      </c>
      <c r="H38" s="10"/>
      <c r="I38" s="4">
        <f t="shared" ref="I38:I39" si="15">+E38+F38</f>
        <v>5180778.1467399998</v>
      </c>
    </row>
    <row r="39" spans="1:9" ht="15.75" x14ac:dyDescent="0.25">
      <c r="A39" s="28" t="s">
        <v>29</v>
      </c>
      <c r="B39" s="3">
        <v>42</v>
      </c>
      <c r="C39" s="3">
        <v>12</v>
      </c>
      <c r="D39" s="3" t="s">
        <v>7</v>
      </c>
      <c r="E39" s="10"/>
      <c r="F39" s="4">
        <f>SUM(G39:H39)</f>
        <v>5512991.0634499993</v>
      </c>
      <c r="G39" s="4">
        <v>5483384.8554499997</v>
      </c>
      <c r="H39" s="10">
        <v>29606.207999999999</v>
      </c>
      <c r="I39" s="4">
        <f t="shared" si="15"/>
        <v>5512991.0634499993</v>
      </c>
    </row>
    <row r="40" spans="1:9" ht="15.75" x14ac:dyDescent="0.25">
      <c r="A40" s="28" t="s">
        <v>66</v>
      </c>
      <c r="B40" s="3">
        <v>42</v>
      </c>
      <c r="C40" s="3">
        <v>20</v>
      </c>
      <c r="D40" s="3" t="s">
        <v>7</v>
      </c>
      <c r="E40" s="9">
        <f t="shared" ref="E40" si="16">E41+E42+E43+E44+E45</f>
        <v>1438209.0534300003</v>
      </c>
      <c r="F40" s="9">
        <f>F41+F42+F43+F44+F45</f>
        <v>0</v>
      </c>
      <c r="G40" s="9">
        <f t="shared" ref="G40:H40" si="17">G41+G42+G43+G44+G45</f>
        <v>0</v>
      </c>
      <c r="H40" s="9">
        <f t="shared" si="17"/>
        <v>0</v>
      </c>
      <c r="I40" s="9">
        <f t="shared" ref="I40" si="18">I41+I42+I43+I44+I45</f>
        <v>1438209.0534300003</v>
      </c>
    </row>
    <row r="41" spans="1:9" ht="15.75" x14ac:dyDescent="0.25">
      <c r="A41" s="28" t="s">
        <v>67</v>
      </c>
      <c r="B41" s="3">
        <v>42</v>
      </c>
      <c r="C41" s="3">
        <v>21</v>
      </c>
      <c r="D41" s="3" t="s">
        <v>7</v>
      </c>
      <c r="E41" s="10">
        <v>735943</v>
      </c>
      <c r="F41" s="4">
        <f>SUM(G41:H41)</f>
        <v>0</v>
      </c>
      <c r="G41" s="4"/>
      <c r="H41" s="10"/>
      <c r="I41" s="4">
        <f t="shared" ref="I41:I45" si="19">+E41+F41</f>
        <v>735943</v>
      </c>
    </row>
    <row r="42" spans="1:9" s="34" customFormat="1" ht="15.75" x14ac:dyDescent="0.25">
      <c r="A42" s="28" t="s">
        <v>68</v>
      </c>
      <c r="B42" s="3">
        <v>42</v>
      </c>
      <c r="C42" s="3">
        <v>22</v>
      </c>
      <c r="D42" s="3" t="s">
        <v>7</v>
      </c>
      <c r="E42" s="6"/>
      <c r="F42" s="4">
        <f>SUM(G42:H42)</f>
        <v>0</v>
      </c>
      <c r="G42" s="4"/>
      <c r="H42" s="6"/>
      <c r="I42" s="4">
        <f t="shared" si="19"/>
        <v>0</v>
      </c>
    </row>
    <row r="43" spans="1:9" ht="15.75" x14ac:dyDescent="0.25">
      <c r="A43" s="28" t="s">
        <v>69</v>
      </c>
      <c r="B43" s="3">
        <v>42</v>
      </c>
      <c r="C43" s="3">
        <v>23</v>
      </c>
      <c r="D43" s="3" t="s">
        <v>7</v>
      </c>
      <c r="E43" s="6">
        <v>641658.90945000004</v>
      </c>
      <c r="F43" s="4">
        <f>SUM(G43:H43)</f>
        <v>0</v>
      </c>
      <c r="G43" s="4"/>
      <c r="H43" s="6"/>
      <c r="I43" s="4">
        <f t="shared" si="19"/>
        <v>641658.90945000004</v>
      </c>
    </row>
    <row r="44" spans="1:9" ht="15.75" x14ac:dyDescent="0.25">
      <c r="A44" s="28" t="s">
        <v>70</v>
      </c>
      <c r="B44" s="3">
        <v>42</v>
      </c>
      <c r="C44" s="3">
        <v>24</v>
      </c>
      <c r="D44" s="3" t="s">
        <v>7</v>
      </c>
      <c r="E44" s="10">
        <v>13977.6</v>
      </c>
      <c r="F44" s="4">
        <f>SUM(G44:H44)</f>
        <v>0</v>
      </c>
      <c r="G44" s="4"/>
      <c r="H44" s="10"/>
      <c r="I44" s="4">
        <f t="shared" si="19"/>
        <v>13977.6</v>
      </c>
    </row>
    <row r="45" spans="1:9" ht="31.5" x14ac:dyDescent="0.25">
      <c r="A45" s="28" t="s">
        <v>71</v>
      </c>
      <c r="B45" s="3">
        <v>42</v>
      </c>
      <c r="C45" s="3">
        <v>25</v>
      </c>
      <c r="D45" s="3" t="s">
        <v>7</v>
      </c>
      <c r="E45" s="6">
        <v>46629.543979999995</v>
      </c>
      <c r="F45" s="4">
        <f>SUM(G45:H45)</f>
        <v>0</v>
      </c>
      <c r="G45" s="4"/>
      <c r="H45" s="6"/>
      <c r="I45" s="4">
        <f t="shared" si="19"/>
        <v>46629.543979999995</v>
      </c>
    </row>
    <row r="46" spans="1:9" ht="15.75" x14ac:dyDescent="0.25">
      <c r="A46" s="28" t="s">
        <v>72</v>
      </c>
      <c r="B46" s="3">
        <v>42</v>
      </c>
      <c r="C46" s="3">
        <v>30</v>
      </c>
      <c r="D46" s="3" t="s">
        <v>7</v>
      </c>
      <c r="E46" s="8">
        <f t="shared" ref="E46" si="20">E47+E48+E51+E54+E61</f>
        <v>1696462.8770000001</v>
      </c>
      <c r="F46" s="8">
        <f>F47+F48+F51+F54+F61</f>
        <v>151029.40830000001</v>
      </c>
      <c r="G46" s="8">
        <f t="shared" ref="G46:H46" si="21">G47+G48+G51+G54+G61</f>
        <v>86304.408309999999</v>
      </c>
      <c r="H46" s="8">
        <f t="shared" si="21"/>
        <v>64724.999990000004</v>
      </c>
      <c r="I46" s="8">
        <f t="shared" ref="I46" si="22">I47+I48+I51+I54+I61</f>
        <v>1847492.2853000001</v>
      </c>
    </row>
    <row r="47" spans="1:9" s="34" customFormat="1" ht="15.75" x14ac:dyDescent="0.25">
      <c r="A47" s="28" t="s">
        <v>73</v>
      </c>
      <c r="B47" s="3">
        <v>42</v>
      </c>
      <c r="C47" s="3">
        <v>31</v>
      </c>
      <c r="D47" s="3" t="s">
        <v>7</v>
      </c>
      <c r="E47" s="10"/>
      <c r="F47" s="4">
        <f>SUM(G47:H47)</f>
        <v>0</v>
      </c>
      <c r="G47" s="10"/>
      <c r="H47" s="10"/>
      <c r="I47" s="4">
        <f>+E47+F47</f>
        <v>0</v>
      </c>
    </row>
    <row r="48" spans="1:9" s="34" customFormat="1" ht="15.75" x14ac:dyDescent="0.25">
      <c r="A48" s="28" t="s">
        <v>74</v>
      </c>
      <c r="B48" s="3">
        <v>42</v>
      </c>
      <c r="C48" s="3">
        <v>32</v>
      </c>
      <c r="D48" s="3" t="s">
        <v>7</v>
      </c>
      <c r="E48" s="8">
        <f t="shared" ref="E48" si="23">E49+E50</f>
        <v>18000</v>
      </c>
      <c r="F48" s="8">
        <f>F49+F50</f>
        <v>57276.093249999998</v>
      </c>
      <c r="G48" s="8">
        <f t="shared" ref="G48:H48" si="24">G49+G50</f>
        <v>44151.093249999998</v>
      </c>
      <c r="H48" s="8">
        <f t="shared" si="24"/>
        <v>13125</v>
      </c>
      <c r="I48" s="8">
        <f t="shared" ref="I48" si="25">I49+I50</f>
        <v>75276.093250000005</v>
      </c>
    </row>
    <row r="49" spans="1:9" s="34" customFormat="1" ht="15.75" x14ac:dyDescent="0.25">
      <c r="A49" s="29" t="s">
        <v>75</v>
      </c>
      <c r="B49" s="3">
        <v>42</v>
      </c>
      <c r="C49" s="3">
        <v>32</v>
      </c>
      <c r="D49" s="3">
        <v>100</v>
      </c>
      <c r="E49" s="9"/>
      <c r="F49" s="4">
        <f>SUM(G49:H49)</f>
        <v>0</v>
      </c>
      <c r="G49" s="9"/>
      <c r="H49" s="9"/>
      <c r="I49" s="4">
        <f t="shared" ref="I49:I50" si="26">+E49+F49</f>
        <v>0</v>
      </c>
    </row>
    <row r="50" spans="1:9" s="34" customFormat="1" ht="15.75" x14ac:dyDescent="0.25">
      <c r="A50" s="28" t="s">
        <v>76</v>
      </c>
      <c r="B50" s="3">
        <v>42</v>
      </c>
      <c r="C50" s="3">
        <v>32</v>
      </c>
      <c r="D50" s="3">
        <v>200</v>
      </c>
      <c r="E50" s="6">
        <v>18000</v>
      </c>
      <c r="F50" s="4">
        <f>SUM(G50:H50)</f>
        <v>57276.093249999998</v>
      </c>
      <c r="G50" s="6">
        <v>44151.093249999998</v>
      </c>
      <c r="H50" s="6">
        <v>13125</v>
      </c>
      <c r="I50" s="4">
        <f t="shared" si="26"/>
        <v>75276.093250000005</v>
      </c>
    </row>
    <row r="51" spans="1:9" s="34" customFormat="1" ht="15.75" x14ac:dyDescent="0.25">
      <c r="A51" s="28" t="s">
        <v>77</v>
      </c>
      <c r="B51" s="3">
        <v>42</v>
      </c>
      <c r="C51" s="3">
        <v>33</v>
      </c>
      <c r="D51" s="3" t="s">
        <v>7</v>
      </c>
      <c r="E51" s="8">
        <f t="shared" ref="E51" si="27">E52+E53</f>
        <v>0</v>
      </c>
      <c r="F51" s="8">
        <f>F52+F53</f>
        <v>0</v>
      </c>
      <c r="G51" s="8">
        <f t="shared" ref="G51:H51" si="28">G52+G53</f>
        <v>0</v>
      </c>
      <c r="H51" s="8">
        <f t="shared" si="28"/>
        <v>0</v>
      </c>
      <c r="I51" s="8">
        <f t="shared" ref="I51" si="29">I52+I53</f>
        <v>0</v>
      </c>
    </row>
    <row r="52" spans="1:9" s="34" customFormat="1" ht="15.75" x14ac:dyDescent="0.25">
      <c r="A52" s="28" t="s">
        <v>78</v>
      </c>
      <c r="B52" s="3">
        <v>42</v>
      </c>
      <c r="C52" s="3">
        <v>33</v>
      </c>
      <c r="D52" s="3">
        <v>100</v>
      </c>
      <c r="E52" s="10"/>
      <c r="F52" s="4">
        <f>SUM(G52:H52)</f>
        <v>0</v>
      </c>
      <c r="G52" s="10"/>
      <c r="H52" s="10"/>
      <c r="I52" s="4">
        <f t="shared" ref="I52:I53" si="30">+E52+F52</f>
        <v>0</v>
      </c>
    </row>
    <row r="53" spans="1:9" s="34" customFormat="1" ht="15.75" x14ac:dyDescent="0.25">
      <c r="A53" s="28" t="s">
        <v>79</v>
      </c>
      <c r="B53" s="3">
        <v>42</v>
      </c>
      <c r="C53" s="3">
        <v>33</v>
      </c>
      <c r="D53" s="3">
        <v>900</v>
      </c>
      <c r="E53" s="10"/>
      <c r="F53" s="4">
        <f>SUM(G53:H53)</f>
        <v>0</v>
      </c>
      <c r="G53" s="10"/>
      <c r="H53" s="10"/>
      <c r="I53" s="4">
        <f t="shared" si="30"/>
        <v>0</v>
      </c>
    </row>
    <row r="54" spans="1:9" ht="15.75" x14ac:dyDescent="0.25">
      <c r="A54" s="28" t="s">
        <v>43</v>
      </c>
      <c r="B54" s="3">
        <v>42</v>
      </c>
      <c r="C54" s="3">
        <v>34</v>
      </c>
      <c r="D54" s="3" t="s">
        <v>7</v>
      </c>
      <c r="E54" s="8">
        <f t="shared" ref="E54" si="31">E55+E56</f>
        <v>57166.877</v>
      </c>
      <c r="F54" s="8">
        <f>F55+F56</f>
        <v>23900</v>
      </c>
      <c r="G54" s="8">
        <f t="shared" ref="G54:H54" si="32">G55+G56</f>
        <v>23900</v>
      </c>
      <c r="H54" s="8">
        <f t="shared" si="32"/>
        <v>0</v>
      </c>
      <c r="I54" s="8">
        <f t="shared" ref="I54" si="33">I55+I56</f>
        <v>81066.877000000008</v>
      </c>
    </row>
    <row r="55" spans="1:9" ht="15.75" x14ac:dyDescent="0.25">
      <c r="A55" s="28" t="s">
        <v>80</v>
      </c>
      <c r="B55" s="3">
        <v>42</v>
      </c>
      <c r="C55" s="3">
        <v>34</v>
      </c>
      <c r="D55" s="3">
        <v>100</v>
      </c>
      <c r="E55" s="10">
        <v>57166.877</v>
      </c>
      <c r="F55" s="4">
        <f>SUM(G55:H55)</f>
        <v>0</v>
      </c>
      <c r="G55" s="4"/>
      <c r="H55" s="10"/>
      <c r="I55" s="4">
        <f>+E55+F55</f>
        <v>57166.877</v>
      </c>
    </row>
    <row r="56" spans="1:9" ht="15.75" x14ac:dyDescent="0.25">
      <c r="A56" s="28" t="s">
        <v>81</v>
      </c>
      <c r="B56" s="3">
        <v>42</v>
      </c>
      <c r="C56" s="3">
        <v>34</v>
      </c>
      <c r="D56" s="3">
        <v>900</v>
      </c>
      <c r="E56" s="11">
        <f t="shared" ref="E56" si="34">E57+E58+E59+E60</f>
        <v>0</v>
      </c>
      <c r="F56" s="11">
        <f>F57+F58+F59+F60</f>
        <v>23900</v>
      </c>
      <c r="G56" s="11">
        <f t="shared" ref="G56:H56" si="35">G57+G58+G59+G60</f>
        <v>23900</v>
      </c>
      <c r="H56" s="11">
        <f t="shared" si="35"/>
        <v>0</v>
      </c>
      <c r="I56" s="11">
        <f t="shared" ref="I56" si="36">I57+I58+I59+I60</f>
        <v>23900</v>
      </c>
    </row>
    <row r="57" spans="1:9" s="34" customFormat="1" ht="15.75" x14ac:dyDescent="0.25">
      <c r="A57" s="28" t="s">
        <v>82</v>
      </c>
      <c r="B57" s="3">
        <v>42</v>
      </c>
      <c r="C57" s="3">
        <v>34</v>
      </c>
      <c r="D57" s="3">
        <v>910</v>
      </c>
      <c r="E57" s="10"/>
      <c r="F57" s="4">
        <f>SUM(G57:H57)</f>
        <v>0</v>
      </c>
      <c r="G57" s="10"/>
      <c r="H57" s="10"/>
      <c r="I57" s="4">
        <f t="shared" ref="I57:I61" si="37">+E57+F57</f>
        <v>0</v>
      </c>
    </row>
    <row r="58" spans="1:9" ht="15.75" x14ac:dyDescent="0.25">
      <c r="A58" s="28" t="s">
        <v>83</v>
      </c>
      <c r="B58" s="3">
        <v>42</v>
      </c>
      <c r="C58" s="3">
        <v>34</v>
      </c>
      <c r="D58" s="3">
        <v>920</v>
      </c>
      <c r="E58" s="9"/>
      <c r="F58" s="4">
        <f>SUM(G58:H58)</f>
        <v>0</v>
      </c>
      <c r="G58" s="4"/>
      <c r="H58" s="9"/>
      <c r="I58" s="4">
        <f t="shared" si="37"/>
        <v>0</v>
      </c>
    </row>
    <row r="59" spans="1:9" s="34" customFormat="1" ht="15.75" x14ac:dyDescent="0.25">
      <c r="A59" s="28" t="s">
        <v>84</v>
      </c>
      <c r="B59" s="3">
        <v>42</v>
      </c>
      <c r="C59" s="3">
        <v>34</v>
      </c>
      <c r="D59" s="3">
        <v>930</v>
      </c>
      <c r="E59" s="6"/>
      <c r="F59" s="4">
        <f>SUM(G59:H59)</f>
        <v>0</v>
      </c>
      <c r="G59" s="6"/>
      <c r="H59" s="6"/>
      <c r="I59" s="4">
        <f t="shared" si="37"/>
        <v>0</v>
      </c>
    </row>
    <row r="60" spans="1:9" s="34" customFormat="1" ht="15.75" x14ac:dyDescent="0.25">
      <c r="A60" s="28" t="s">
        <v>44</v>
      </c>
      <c r="B60" s="3">
        <v>42</v>
      </c>
      <c r="C60" s="3">
        <v>34</v>
      </c>
      <c r="D60" s="3">
        <v>990</v>
      </c>
      <c r="E60" s="10"/>
      <c r="F60" s="4">
        <f>SUM(G60:H60)</f>
        <v>23900</v>
      </c>
      <c r="G60" s="10">
        <v>23900</v>
      </c>
      <c r="H60" s="10"/>
      <c r="I60" s="4">
        <f t="shared" si="37"/>
        <v>23900</v>
      </c>
    </row>
    <row r="61" spans="1:9" s="34" customFormat="1" ht="15.75" x14ac:dyDescent="0.25">
      <c r="A61" s="28" t="s">
        <v>85</v>
      </c>
      <c r="B61" s="3">
        <v>42</v>
      </c>
      <c r="C61" s="3">
        <v>39</v>
      </c>
      <c r="D61" s="3" t="s">
        <v>7</v>
      </c>
      <c r="E61" s="6">
        <v>1621296</v>
      </c>
      <c r="F61" s="4">
        <f>SUM(G61:H61)</f>
        <v>69853.315050000005</v>
      </c>
      <c r="G61" s="6">
        <v>18253.315059999997</v>
      </c>
      <c r="H61" s="6">
        <v>51599.999990000004</v>
      </c>
      <c r="I61" s="4">
        <f t="shared" si="37"/>
        <v>1691149.3150500001</v>
      </c>
    </row>
    <row r="62" spans="1:9" s="34" customFormat="1" ht="15.75" x14ac:dyDescent="0.25">
      <c r="A62" s="28" t="s">
        <v>86</v>
      </c>
      <c r="B62" s="3">
        <v>42</v>
      </c>
      <c r="C62" s="3">
        <v>40</v>
      </c>
      <c r="D62" s="3" t="s">
        <v>7</v>
      </c>
      <c r="E62" s="11">
        <f t="shared" ref="E62" si="38">E63+E64+E67+E68+E74</f>
        <v>0</v>
      </c>
      <c r="F62" s="11">
        <f>F63+F64+F67+F68+F74</f>
        <v>0</v>
      </c>
      <c r="G62" s="11">
        <f t="shared" ref="G62:H62" si="39">G63+G64+G67+G68+G74</f>
        <v>0</v>
      </c>
      <c r="H62" s="11">
        <f t="shared" si="39"/>
        <v>0</v>
      </c>
      <c r="I62" s="11">
        <f t="shared" ref="I62" si="40">I63+I64+I67+I68+I74</f>
        <v>0</v>
      </c>
    </row>
    <row r="63" spans="1:9" s="34" customFormat="1" ht="15.75" x14ac:dyDescent="0.25">
      <c r="A63" s="28" t="s">
        <v>73</v>
      </c>
      <c r="B63" s="3">
        <v>42</v>
      </c>
      <c r="C63" s="3">
        <v>41</v>
      </c>
      <c r="D63" s="3" t="s">
        <v>7</v>
      </c>
      <c r="E63" s="9"/>
      <c r="F63" s="4">
        <f>SUM(G63:H63)</f>
        <v>0</v>
      </c>
      <c r="G63" s="9"/>
      <c r="H63" s="9"/>
      <c r="I63" s="4">
        <f>+E63+F63</f>
        <v>0</v>
      </c>
    </row>
    <row r="64" spans="1:9" s="34" customFormat="1" ht="15.75" x14ac:dyDescent="0.25">
      <c r="A64" s="28" t="s">
        <v>74</v>
      </c>
      <c r="B64" s="3">
        <v>42</v>
      </c>
      <c r="C64" s="3">
        <v>42</v>
      </c>
      <c r="D64" s="3" t="s">
        <v>7</v>
      </c>
      <c r="E64" s="11">
        <f t="shared" ref="E64" si="41">E65+E66</f>
        <v>0</v>
      </c>
      <c r="F64" s="11">
        <f>F65+F66</f>
        <v>0</v>
      </c>
      <c r="G64" s="11">
        <f t="shared" ref="G64:H64" si="42">G65+G66</f>
        <v>0</v>
      </c>
      <c r="H64" s="11">
        <f t="shared" si="42"/>
        <v>0</v>
      </c>
      <c r="I64" s="11">
        <f t="shared" ref="I64" si="43">I65+I66</f>
        <v>0</v>
      </c>
    </row>
    <row r="65" spans="1:9" s="34" customFormat="1" ht="15.75" x14ac:dyDescent="0.25">
      <c r="A65" s="29" t="s">
        <v>75</v>
      </c>
      <c r="B65" s="3">
        <v>42</v>
      </c>
      <c r="C65" s="3">
        <v>42</v>
      </c>
      <c r="D65" s="3">
        <v>100</v>
      </c>
      <c r="E65" s="9"/>
      <c r="F65" s="4">
        <f>SUM(G65:H65)</f>
        <v>0</v>
      </c>
      <c r="G65" s="9"/>
      <c r="H65" s="9"/>
      <c r="I65" s="4">
        <f t="shared" ref="I65:I67" si="44">+E65+F65</f>
        <v>0</v>
      </c>
    </row>
    <row r="66" spans="1:9" s="34" customFormat="1" ht="15.75" x14ac:dyDescent="0.25">
      <c r="A66" s="28" t="s">
        <v>76</v>
      </c>
      <c r="B66" s="3">
        <v>42</v>
      </c>
      <c r="C66" s="3">
        <v>42</v>
      </c>
      <c r="D66" s="3">
        <v>200</v>
      </c>
      <c r="E66" s="9"/>
      <c r="F66" s="4">
        <f>SUM(G66:H66)</f>
        <v>0</v>
      </c>
      <c r="G66" s="9"/>
      <c r="H66" s="9"/>
      <c r="I66" s="4">
        <f t="shared" si="44"/>
        <v>0</v>
      </c>
    </row>
    <row r="67" spans="1:9" s="34" customFormat="1" ht="15.75" x14ac:dyDescent="0.25">
      <c r="A67" s="28" t="s">
        <v>77</v>
      </c>
      <c r="B67" s="3">
        <v>42</v>
      </c>
      <c r="C67" s="3">
        <v>43</v>
      </c>
      <c r="D67" s="3" t="s">
        <v>7</v>
      </c>
      <c r="E67" s="10"/>
      <c r="F67" s="4">
        <f>SUM(G67:H67)</f>
        <v>0</v>
      </c>
      <c r="G67" s="10"/>
      <c r="H67" s="10"/>
      <c r="I67" s="4">
        <f t="shared" si="44"/>
        <v>0</v>
      </c>
    </row>
    <row r="68" spans="1:9" s="34" customFormat="1" ht="15.75" x14ac:dyDescent="0.25">
      <c r="A68" s="28" t="s">
        <v>43</v>
      </c>
      <c r="B68" s="3">
        <v>42</v>
      </c>
      <c r="C68" s="3">
        <v>44</v>
      </c>
      <c r="D68" s="3" t="s">
        <v>7</v>
      </c>
      <c r="E68" s="11">
        <f t="shared" ref="E68" si="45">E69+E70</f>
        <v>0</v>
      </c>
      <c r="F68" s="11">
        <f>F69+F70</f>
        <v>0</v>
      </c>
      <c r="G68" s="11">
        <f t="shared" ref="G68:H68" si="46">G69+G70</f>
        <v>0</v>
      </c>
      <c r="H68" s="11">
        <f t="shared" si="46"/>
        <v>0</v>
      </c>
      <c r="I68" s="11">
        <f t="shared" ref="I68" si="47">I69+I70</f>
        <v>0</v>
      </c>
    </row>
    <row r="69" spans="1:9" s="34" customFormat="1" ht="15.75" x14ac:dyDescent="0.25">
      <c r="A69" s="28" t="s">
        <v>80</v>
      </c>
      <c r="B69" s="3">
        <v>42</v>
      </c>
      <c r="C69" s="3">
        <v>44</v>
      </c>
      <c r="D69" s="3">
        <v>100</v>
      </c>
      <c r="E69" s="10"/>
      <c r="F69" s="4">
        <f>SUM(G69:H69)</f>
        <v>0</v>
      </c>
      <c r="G69" s="10"/>
      <c r="H69" s="10"/>
      <c r="I69" s="4">
        <f>+E69+F69</f>
        <v>0</v>
      </c>
    </row>
    <row r="70" spans="1:9" s="34" customFormat="1" ht="15.75" x14ac:dyDescent="0.25">
      <c r="A70" s="28" t="s">
        <v>44</v>
      </c>
      <c r="B70" s="3">
        <v>42</v>
      </c>
      <c r="C70" s="3">
        <v>44</v>
      </c>
      <c r="D70" s="3">
        <v>900</v>
      </c>
      <c r="E70" s="11">
        <f t="shared" ref="E70" si="48">E71+E72+E73</f>
        <v>0</v>
      </c>
      <c r="F70" s="11">
        <f>F71+F72+F73</f>
        <v>0</v>
      </c>
      <c r="G70" s="11">
        <f t="shared" ref="G70:H70" si="49">G71+G72+G73</f>
        <v>0</v>
      </c>
      <c r="H70" s="11">
        <f t="shared" si="49"/>
        <v>0</v>
      </c>
      <c r="I70" s="11">
        <f t="shared" ref="I70" si="50">I71+I72+I73</f>
        <v>0</v>
      </c>
    </row>
    <row r="71" spans="1:9" s="34" customFormat="1" ht="15.75" x14ac:dyDescent="0.25">
      <c r="A71" s="28" t="s">
        <v>82</v>
      </c>
      <c r="B71" s="3">
        <v>42</v>
      </c>
      <c r="C71" s="3">
        <v>44</v>
      </c>
      <c r="D71" s="3">
        <v>910</v>
      </c>
      <c r="E71" s="10"/>
      <c r="F71" s="4">
        <f>SUM(G71:H71)</f>
        <v>0</v>
      </c>
      <c r="G71" s="10"/>
      <c r="H71" s="10"/>
      <c r="I71" s="4">
        <f t="shared" ref="I71:I74" si="51">+E71+F71</f>
        <v>0</v>
      </c>
    </row>
    <row r="72" spans="1:9" s="34" customFormat="1" ht="15.75" x14ac:dyDescent="0.25">
      <c r="A72" s="28" t="s">
        <v>87</v>
      </c>
      <c r="B72" s="3">
        <v>42</v>
      </c>
      <c r="C72" s="3">
        <v>44</v>
      </c>
      <c r="D72" s="3">
        <v>920</v>
      </c>
      <c r="E72" s="10"/>
      <c r="F72" s="4">
        <f>SUM(G72:H72)</f>
        <v>0</v>
      </c>
      <c r="G72" s="10"/>
      <c r="H72" s="10"/>
      <c r="I72" s="4">
        <f t="shared" si="51"/>
        <v>0</v>
      </c>
    </row>
    <row r="73" spans="1:9" s="34" customFormat="1" ht="15.75" x14ac:dyDescent="0.25">
      <c r="A73" s="28" t="s">
        <v>44</v>
      </c>
      <c r="B73" s="3">
        <v>42</v>
      </c>
      <c r="C73" s="3">
        <v>44</v>
      </c>
      <c r="D73" s="3">
        <v>990</v>
      </c>
      <c r="E73" s="10"/>
      <c r="F73" s="4">
        <f>SUM(G73:H73)</f>
        <v>0</v>
      </c>
      <c r="G73" s="10"/>
      <c r="H73" s="10"/>
      <c r="I73" s="4">
        <f t="shared" si="51"/>
        <v>0</v>
      </c>
    </row>
    <row r="74" spans="1:9" s="34" customFormat="1" ht="15.75" x14ac:dyDescent="0.25">
      <c r="A74" s="28" t="s">
        <v>88</v>
      </c>
      <c r="B74" s="3">
        <v>42</v>
      </c>
      <c r="C74" s="3">
        <v>49</v>
      </c>
      <c r="D74" s="3" t="s">
        <v>7</v>
      </c>
      <c r="E74" s="10"/>
      <c r="F74" s="4">
        <f>SUM(G74:H74)</f>
        <v>0</v>
      </c>
      <c r="G74" s="10"/>
      <c r="H74" s="10"/>
      <c r="I74" s="4">
        <f t="shared" si="51"/>
        <v>0</v>
      </c>
    </row>
    <row r="75" spans="1:9" ht="15.75" x14ac:dyDescent="0.25">
      <c r="A75" s="28" t="s">
        <v>30</v>
      </c>
      <c r="B75" s="3">
        <v>42</v>
      </c>
      <c r="C75" s="3">
        <v>50</v>
      </c>
      <c r="D75" s="3" t="s">
        <v>7</v>
      </c>
      <c r="E75" s="11">
        <f t="shared" ref="E75" si="52">E76+E80</f>
        <v>867800.82</v>
      </c>
      <c r="F75" s="11">
        <f>F76+F80</f>
        <v>3072672.5437500002</v>
      </c>
      <c r="G75" s="11">
        <f t="shared" ref="G75:H75" si="53">G76+G80</f>
        <v>3068476.0437500002</v>
      </c>
      <c r="H75" s="11">
        <f t="shared" si="53"/>
        <v>4196.5</v>
      </c>
      <c r="I75" s="11">
        <f t="shared" ref="I75" si="54">I76+I80</f>
        <v>3940473.36375</v>
      </c>
    </row>
    <row r="76" spans="1:9" s="34" customFormat="1" ht="15.75" x14ac:dyDescent="0.25">
      <c r="A76" s="28" t="s">
        <v>89</v>
      </c>
      <c r="B76" s="3">
        <v>42</v>
      </c>
      <c r="C76" s="3">
        <v>51</v>
      </c>
      <c r="D76" s="3" t="s">
        <v>7</v>
      </c>
      <c r="E76" s="11">
        <f t="shared" ref="E76" si="55">E77+E78+E79</f>
        <v>0</v>
      </c>
      <c r="F76" s="11">
        <f>F77+F78+F79</f>
        <v>0</v>
      </c>
      <c r="G76" s="11">
        <f t="shared" ref="G76:H76" si="56">G77+G78+G79</f>
        <v>0</v>
      </c>
      <c r="H76" s="11">
        <f t="shared" si="56"/>
        <v>0</v>
      </c>
      <c r="I76" s="11">
        <f t="shared" ref="I76" si="57">I77+I78+I79</f>
        <v>0</v>
      </c>
    </row>
    <row r="77" spans="1:9" s="34" customFormat="1" ht="15.75" x14ac:dyDescent="0.25">
      <c r="A77" s="28" t="s">
        <v>90</v>
      </c>
      <c r="B77" s="3">
        <v>42</v>
      </c>
      <c r="C77" s="3">
        <v>51</v>
      </c>
      <c r="D77" s="3">
        <v>100</v>
      </c>
      <c r="E77" s="10"/>
      <c r="F77" s="4">
        <f>SUM(G77:H77)</f>
        <v>0</v>
      </c>
      <c r="G77" s="10"/>
      <c r="H77" s="10"/>
      <c r="I77" s="4">
        <f t="shared" ref="I77:I79" si="58">+E77+F77</f>
        <v>0</v>
      </c>
    </row>
    <row r="78" spans="1:9" s="34" customFormat="1" ht="15.75" x14ac:dyDescent="0.25">
      <c r="A78" s="28" t="s">
        <v>91</v>
      </c>
      <c r="B78" s="3">
        <v>42</v>
      </c>
      <c r="C78" s="3">
        <v>51</v>
      </c>
      <c r="D78" s="3">
        <v>200</v>
      </c>
      <c r="E78" s="10"/>
      <c r="F78" s="4">
        <f>SUM(G78:H78)</f>
        <v>0</v>
      </c>
      <c r="G78" s="10"/>
      <c r="H78" s="10"/>
      <c r="I78" s="4">
        <f t="shared" si="58"/>
        <v>0</v>
      </c>
    </row>
    <row r="79" spans="1:9" s="34" customFormat="1" ht="15.75" x14ac:dyDescent="0.25">
      <c r="A79" s="28" t="s">
        <v>92</v>
      </c>
      <c r="B79" s="3">
        <v>42</v>
      </c>
      <c r="C79" s="3">
        <v>51</v>
      </c>
      <c r="D79" s="3">
        <v>900</v>
      </c>
      <c r="E79" s="10"/>
      <c r="F79" s="4">
        <f>SUM(G79:H79)</f>
        <v>0</v>
      </c>
      <c r="G79" s="10"/>
      <c r="H79" s="10"/>
      <c r="I79" s="4">
        <f t="shared" si="58"/>
        <v>0</v>
      </c>
    </row>
    <row r="80" spans="1:9" ht="15.75" x14ac:dyDescent="0.25">
      <c r="A80" s="28" t="s">
        <v>31</v>
      </c>
      <c r="B80" s="3">
        <v>42</v>
      </c>
      <c r="C80" s="3">
        <v>52</v>
      </c>
      <c r="D80" s="3" t="s">
        <v>7</v>
      </c>
      <c r="E80" s="11">
        <f t="shared" ref="E80" si="59">E81+E85+E86+E87+E91+E92+E93</f>
        <v>867800.82</v>
      </c>
      <c r="F80" s="11">
        <f>F81+F85+F86+F87+F91+F92+F93</f>
        <v>3072672.5437500002</v>
      </c>
      <c r="G80" s="11">
        <f t="shared" ref="G80:H80" si="60">G81+G85+G86+G87+G91+G92+G93</f>
        <v>3068476.0437500002</v>
      </c>
      <c r="H80" s="11">
        <f t="shared" si="60"/>
        <v>4196.5</v>
      </c>
      <c r="I80" s="11">
        <f t="shared" ref="I80" si="61">I81+I85+I86+I87+I91+I92+I93</f>
        <v>3940473.36375</v>
      </c>
    </row>
    <row r="81" spans="1:9" ht="15.75" x14ac:dyDescent="0.25">
      <c r="A81" s="28" t="s">
        <v>32</v>
      </c>
      <c r="B81" s="3">
        <v>42</v>
      </c>
      <c r="C81" s="3">
        <v>52</v>
      </c>
      <c r="D81" s="3">
        <v>100</v>
      </c>
      <c r="E81" s="11">
        <f t="shared" ref="E81" si="62">E82+E83+E84</f>
        <v>714150.82</v>
      </c>
      <c r="F81" s="11">
        <f>F82+F83+F84</f>
        <v>3071172.5437500002</v>
      </c>
      <c r="G81" s="11">
        <f t="shared" ref="G81:H81" si="63">G82+G83+G84</f>
        <v>3066976.0437500002</v>
      </c>
      <c r="H81" s="11">
        <f t="shared" si="63"/>
        <v>4196.5</v>
      </c>
      <c r="I81" s="11">
        <f t="shared" ref="I81" si="64">I82+I83+I84</f>
        <v>3785323.36375</v>
      </c>
    </row>
    <row r="82" spans="1:9" ht="15.75" x14ac:dyDescent="0.25">
      <c r="A82" s="28" t="s">
        <v>33</v>
      </c>
      <c r="B82" s="3">
        <v>42</v>
      </c>
      <c r="C82" s="3">
        <v>52</v>
      </c>
      <c r="D82" s="3">
        <v>110</v>
      </c>
      <c r="E82" s="10">
        <v>678514.23</v>
      </c>
      <c r="F82" s="4">
        <f>SUM(G82:H82)</f>
        <v>2949670.1937500001</v>
      </c>
      <c r="G82" s="4">
        <v>2945473.6937500001</v>
      </c>
      <c r="H82" s="10">
        <v>4196.5</v>
      </c>
      <c r="I82" s="4">
        <f t="shared" ref="I82:I86" si="65">+E82+F82</f>
        <v>3628184.4237500001</v>
      </c>
    </row>
    <row r="83" spans="1:9" ht="15.75" x14ac:dyDescent="0.25">
      <c r="A83" s="28" t="s">
        <v>34</v>
      </c>
      <c r="B83" s="3" t="s">
        <v>35</v>
      </c>
      <c r="C83" s="3">
        <v>52</v>
      </c>
      <c r="D83" s="3">
        <v>120</v>
      </c>
      <c r="E83" s="10">
        <v>35636.589999999997</v>
      </c>
      <c r="F83" s="4">
        <f>SUM(G83:H83)</f>
        <v>121502.35</v>
      </c>
      <c r="G83" s="4">
        <v>121502.35</v>
      </c>
      <c r="H83" s="10"/>
      <c r="I83" s="4">
        <f t="shared" si="65"/>
        <v>157138.94</v>
      </c>
    </row>
    <row r="84" spans="1:9" s="34" customFormat="1" ht="15.75" x14ac:dyDescent="0.25">
      <c r="A84" s="28" t="s">
        <v>93</v>
      </c>
      <c r="B84" s="3" t="s">
        <v>35</v>
      </c>
      <c r="C84" s="3">
        <v>52</v>
      </c>
      <c r="D84" s="3" t="s">
        <v>94</v>
      </c>
      <c r="E84" s="6"/>
      <c r="F84" s="4">
        <f>SUM(G84:H84)</f>
        <v>0</v>
      </c>
      <c r="G84" s="6"/>
      <c r="H84" s="6"/>
      <c r="I84" s="4">
        <f t="shared" si="65"/>
        <v>0</v>
      </c>
    </row>
    <row r="85" spans="1:9" s="34" customFormat="1" ht="15.75" x14ac:dyDescent="0.25">
      <c r="A85" s="28" t="s">
        <v>95</v>
      </c>
      <c r="B85" s="3">
        <v>42</v>
      </c>
      <c r="C85" s="3">
        <v>52</v>
      </c>
      <c r="D85" s="3">
        <v>200</v>
      </c>
      <c r="E85" s="10">
        <v>8250</v>
      </c>
      <c r="F85" s="4">
        <f>SUM(G85:H85)</f>
        <v>1500</v>
      </c>
      <c r="G85" s="10">
        <v>1500</v>
      </c>
      <c r="H85" s="10"/>
      <c r="I85" s="4">
        <f t="shared" si="65"/>
        <v>9750</v>
      </c>
    </row>
    <row r="86" spans="1:9" s="34" customFormat="1" ht="15.75" x14ac:dyDescent="0.25">
      <c r="A86" s="28" t="s">
        <v>96</v>
      </c>
      <c r="B86" s="3">
        <v>42</v>
      </c>
      <c r="C86" s="3">
        <v>52</v>
      </c>
      <c r="D86" s="3">
        <v>300</v>
      </c>
      <c r="E86" s="6"/>
      <c r="F86" s="4">
        <f>SUM(G86:H86)</f>
        <v>0</v>
      </c>
      <c r="G86" s="6"/>
      <c r="H86" s="6"/>
      <c r="I86" s="4">
        <f t="shared" si="65"/>
        <v>0</v>
      </c>
    </row>
    <row r="87" spans="1:9" s="34" customFormat="1" ht="31.5" x14ac:dyDescent="0.25">
      <c r="A87" s="28" t="s">
        <v>97</v>
      </c>
      <c r="B87" s="3">
        <v>42</v>
      </c>
      <c r="C87" s="3">
        <v>52</v>
      </c>
      <c r="D87" s="3">
        <v>400</v>
      </c>
      <c r="E87" s="6">
        <f t="shared" ref="E87" si="66">E88+E89+E90</f>
        <v>0</v>
      </c>
      <c r="F87" s="6">
        <f>F88+F89+F90</f>
        <v>0</v>
      </c>
      <c r="G87" s="6">
        <f t="shared" ref="G87:H87" si="67">G88+G89+G90</f>
        <v>0</v>
      </c>
      <c r="H87" s="6">
        <f t="shared" si="67"/>
        <v>0</v>
      </c>
      <c r="I87" s="6">
        <f t="shared" ref="I87" si="68">I88+I89+I90</f>
        <v>0</v>
      </c>
    </row>
    <row r="88" spans="1:9" s="34" customFormat="1" ht="15.75" x14ac:dyDescent="0.25">
      <c r="A88" s="28" t="s">
        <v>98</v>
      </c>
      <c r="B88" s="3">
        <v>42</v>
      </c>
      <c r="C88" s="3">
        <v>52</v>
      </c>
      <c r="D88" s="3">
        <v>410</v>
      </c>
      <c r="E88" s="6"/>
      <c r="F88" s="4">
        <f t="shared" ref="F88:F93" si="69">SUM(G88:H88)</f>
        <v>0</v>
      </c>
      <c r="G88" s="6"/>
      <c r="H88" s="6"/>
      <c r="I88" s="4">
        <f t="shared" ref="I88:I93" si="70">+E88+F88</f>
        <v>0</v>
      </c>
    </row>
    <row r="89" spans="1:9" s="34" customFormat="1" ht="15.75" x14ac:dyDescent="0.25">
      <c r="A89" s="28" t="s">
        <v>99</v>
      </c>
      <c r="B89" s="3">
        <v>42</v>
      </c>
      <c r="C89" s="3">
        <v>52</v>
      </c>
      <c r="D89" s="3">
        <v>420</v>
      </c>
      <c r="E89" s="10"/>
      <c r="F89" s="4">
        <f t="shared" si="69"/>
        <v>0</v>
      </c>
      <c r="G89" s="10"/>
      <c r="H89" s="10"/>
      <c r="I89" s="4">
        <f t="shared" si="70"/>
        <v>0</v>
      </c>
    </row>
    <row r="90" spans="1:9" s="34" customFormat="1" ht="31.5" x14ac:dyDescent="0.25">
      <c r="A90" s="28" t="s">
        <v>100</v>
      </c>
      <c r="B90" s="3">
        <v>42</v>
      </c>
      <c r="C90" s="3">
        <v>52</v>
      </c>
      <c r="D90" s="3">
        <v>430</v>
      </c>
      <c r="E90" s="10"/>
      <c r="F90" s="4">
        <f t="shared" si="69"/>
        <v>0</v>
      </c>
      <c r="G90" s="10"/>
      <c r="H90" s="10"/>
      <c r="I90" s="4">
        <f t="shared" si="70"/>
        <v>0</v>
      </c>
    </row>
    <row r="91" spans="1:9" s="34" customFormat="1" ht="15.75" x14ac:dyDescent="0.25">
      <c r="A91" s="28" t="s">
        <v>101</v>
      </c>
      <c r="B91" s="3">
        <v>42</v>
      </c>
      <c r="C91" s="3">
        <v>52</v>
      </c>
      <c r="D91" s="3">
        <v>500</v>
      </c>
      <c r="E91" s="10">
        <v>145400</v>
      </c>
      <c r="F91" s="4">
        <f t="shared" si="69"/>
        <v>0</v>
      </c>
      <c r="G91" s="10"/>
      <c r="H91" s="10"/>
      <c r="I91" s="4">
        <f t="shared" si="70"/>
        <v>145400</v>
      </c>
    </row>
    <row r="92" spans="1:9" s="34" customFormat="1" ht="15.75" x14ac:dyDescent="0.25">
      <c r="A92" s="28" t="s">
        <v>102</v>
      </c>
      <c r="B92" s="3">
        <v>42</v>
      </c>
      <c r="C92" s="3">
        <v>52</v>
      </c>
      <c r="D92" s="3">
        <v>600</v>
      </c>
      <c r="E92" s="10"/>
      <c r="F92" s="4">
        <f t="shared" si="69"/>
        <v>0</v>
      </c>
      <c r="G92" s="10"/>
      <c r="H92" s="10"/>
      <c r="I92" s="4">
        <f t="shared" si="70"/>
        <v>0</v>
      </c>
    </row>
    <row r="93" spans="1:9" s="34" customFormat="1" ht="15.75" x14ac:dyDescent="0.25">
      <c r="A93" s="28" t="s">
        <v>103</v>
      </c>
      <c r="B93" s="3">
        <v>42</v>
      </c>
      <c r="C93" s="3">
        <v>52</v>
      </c>
      <c r="D93" s="3">
        <v>900</v>
      </c>
      <c r="E93" s="10"/>
      <c r="F93" s="4">
        <f t="shared" si="69"/>
        <v>0</v>
      </c>
      <c r="G93" s="10"/>
      <c r="H93" s="10"/>
      <c r="I93" s="4">
        <f t="shared" si="70"/>
        <v>0</v>
      </c>
    </row>
    <row r="94" spans="1:9" ht="15.75" x14ac:dyDescent="0.25">
      <c r="A94" s="28" t="s">
        <v>36</v>
      </c>
      <c r="B94" s="3">
        <v>42</v>
      </c>
      <c r="C94" s="3">
        <v>90</v>
      </c>
      <c r="D94" s="3" t="s">
        <v>7</v>
      </c>
      <c r="E94" s="11">
        <f t="shared" ref="E94" si="71">E95+E96+E99+E100</f>
        <v>1984151.9824299999</v>
      </c>
      <c r="F94" s="11">
        <f>F95+F96+F99+F100</f>
        <v>2333697.7711899998</v>
      </c>
      <c r="G94" s="11">
        <f t="shared" ref="G94:H94" si="72">G95+G96+G99+G100</f>
        <v>2206498.11399</v>
      </c>
      <c r="H94" s="11">
        <f t="shared" si="72"/>
        <v>127199.6572</v>
      </c>
      <c r="I94" s="11">
        <f t="shared" ref="I94" si="73">I95+I96+I99+I100</f>
        <v>4317849.7536200006</v>
      </c>
    </row>
    <row r="95" spans="1:9" s="34" customFormat="1" ht="15.75" x14ac:dyDescent="0.25">
      <c r="A95" s="28" t="s">
        <v>104</v>
      </c>
      <c r="B95" s="3">
        <v>42</v>
      </c>
      <c r="C95" s="3">
        <v>91</v>
      </c>
      <c r="D95" s="3" t="s">
        <v>7</v>
      </c>
      <c r="E95" s="10">
        <v>1971.75</v>
      </c>
      <c r="F95" s="4">
        <f>SUM(G95:H95)</f>
        <v>217035.32100000003</v>
      </c>
      <c r="G95" s="10">
        <v>212588.12100000001</v>
      </c>
      <c r="H95" s="10">
        <v>4447.2</v>
      </c>
      <c r="I95" s="4">
        <f>+E95+F95</f>
        <v>219007.07100000003</v>
      </c>
    </row>
    <row r="96" spans="1:9" ht="15.75" x14ac:dyDescent="0.25">
      <c r="A96" s="28" t="s">
        <v>37</v>
      </c>
      <c r="B96" s="3">
        <v>42</v>
      </c>
      <c r="C96" s="3">
        <v>92</v>
      </c>
      <c r="D96" s="3" t="s">
        <v>7</v>
      </c>
      <c r="E96" s="11">
        <f t="shared" ref="E96" si="74">E97+E98</f>
        <v>885288.43542999995</v>
      </c>
      <c r="F96" s="11">
        <f>F97+F98</f>
        <v>150088.29999999999</v>
      </c>
      <c r="G96" s="11">
        <f t="shared" ref="G96:H96" si="75">G97+G98</f>
        <v>149886</v>
      </c>
      <c r="H96" s="11">
        <f t="shared" si="75"/>
        <v>202.3</v>
      </c>
      <c r="I96" s="11">
        <f t="shared" ref="I96" si="76">I97+I98</f>
        <v>1035376.7354299999</v>
      </c>
    </row>
    <row r="97" spans="1:9" ht="15.75" x14ac:dyDescent="0.25">
      <c r="A97" s="28" t="s">
        <v>105</v>
      </c>
      <c r="B97" s="3">
        <v>42</v>
      </c>
      <c r="C97" s="3">
        <v>92</v>
      </c>
      <c r="D97" s="3">
        <v>100</v>
      </c>
      <c r="E97" s="10">
        <v>211739.23543</v>
      </c>
      <c r="F97" s="4">
        <f>SUM(G97:H97)</f>
        <v>150088.29999999999</v>
      </c>
      <c r="G97" s="4">
        <v>149886</v>
      </c>
      <c r="H97" s="10">
        <v>202.3</v>
      </c>
      <c r="I97" s="4">
        <f t="shared" ref="I97:I99" si="77">+E97+F97</f>
        <v>361827.53542999999</v>
      </c>
    </row>
    <row r="98" spans="1:9" ht="15.75" x14ac:dyDescent="0.25">
      <c r="A98" s="28" t="s">
        <v>38</v>
      </c>
      <c r="B98" s="3">
        <v>42</v>
      </c>
      <c r="C98" s="3">
        <v>92</v>
      </c>
      <c r="D98" s="3">
        <v>200</v>
      </c>
      <c r="E98" s="10">
        <v>673549.2</v>
      </c>
      <c r="F98" s="4">
        <f>SUM(G98:H98)</f>
        <v>0</v>
      </c>
      <c r="G98" s="4"/>
      <c r="H98" s="10"/>
      <c r="I98" s="4">
        <f t="shared" si="77"/>
        <v>673549.2</v>
      </c>
    </row>
    <row r="99" spans="1:9" ht="15.75" x14ac:dyDescent="0.25">
      <c r="A99" s="28" t="s">
        <v>106</v>
      </c>
      <c r="B99" s="3">
        <v>42</v>
      </c>
      <c r="C99" s="3">
        <v>93</v>
      </c>
      <c r="D99" s="3" t="s">
        <v>7</v>
      </c>
      <c r="E99" s="10">
        <v>969408.88800000004</v>
      </c>
      <c r="F99" s="4">
        <f>SUM(G99:H99)</f>
        <v>2088</v>
      </c>
      <c r="G99" s="4">
        <v>2088</v>
      </c>
      <c r="H99" s="10"/>
      <c r="I99" s="4">
        <f t="shared" si="77"/>
        <v>971496.88800000004</v>
      </c>
    </row>
    <row r="100" spans="1:9" ht="15.75" x14ac:dyDescent="0.25">
      <c r="A100" s="28" t="s">
        <v>39</v>
      </c>
      <c r="B100" s="3">
        <v>42</v>
      </c>
      <c r="C100" s="3">
        <v>99</v>
      </c>
      <c r="D100" s="3" t="s">
        <v>7</v>
      </c>
      <c r="E100" s="11">
        <f t="shared" ref="E100:I100" si="78">E101</f>
        <v>127482.909</v>
      </c>
      <c r="F100" s="11">
        <f>F101</f>
        <v>1964486.15019</v>
      </c>
      <c r="G100" s="11">
        <f t="shared" si="78"/>
        <v>1841935.9929899999</v>
      </c>
      <c r="H100" s="11">
        <f t="shared" si="78"/>
        <v>122550.1572</v>
      </c>
      <c r="I100" s="11">
        <f t="shared" si="78"/>
        <v>2091969.0591899999</v>
      </c>
    </row>
    <row r="101" spans="1:9" ht="15.75" x14ac:dyDescent="0.25">
      <c r="A101" s="28" t="s">
        <v>40</v>
      </c>
      <c r="B101" s="3">
        <v>42</v>
      </c>
      <c r="C101" s="3">
        <v>99</v>
      </c>
      <c r="D101" s="3">
        <v>990</v>
      </c>
      <c r="E101" s="10">
        <v>127482.909</v>
      </c>
      <c r="F101" s="4">
        <f>SUM(G101:H101)</f>
        <v>1964486.15019</v>
      </c>
      <c r="G101" s="4">
        <v>1841935.9929899999</v>
      </c>
      <c r="H101" s="10">
        <v>122550.1572</v>
      </c>
      <c r="I101" s="4">
        <f>+E101+F101</f>
        <v>2091969.0591899999</v>
      </c>
    </row>
    <row r="102" spans="1:9" ht="15.75" x14ac:dyDescent="0.25">
      <c r="A102" s="28" t="s">
        <v>41</v>
      </c>
      <c r="B102" s="3">
        <v>43</v>
      </c>
      <c r="C102" s="3" t="s">
        <v>27</v>
      </c>
      <c r="D102" s="3" t="s">
        <v>7</v>
      </c>
      <c r="E102" s="11">
        <f t="shared" ref="E102" si="79">E103+E114+E125+E142</f>
        <v>7603</v>
      </c>
      <c r="F102" s="11">
        <f>F103+F114+F125+F142</f>
        <v>1371091.6100099999</v>
      </c>
      <c r="G102" s="11">
        <f t="shared" ref="G102:H102" si="80">G103+G114+G125+G142</f>
        <v>961391.61000999995</v>
      </c>
      <c r="H102" s="11">
        <f t="shared" si="80"/>
        <v>409700</v>
      </c>
      <c r="I102" s="11">
        <f t="shared" ref="I102" si="81">I103+I114+I125+I142</f>
        <v>1378694.6100099999</v>
      </c>
    </row>
    <row r="103" spans="1:9" s="34" customFormat="1" ht="15.75" x14ac:dyDescent="0.25">
      <c r="A103" s="28" t="s">
        <v>107</v>
      </c>
      <c r="B103" s="3">
        <v>43</v>
      </c>
      <c r="C103" s="3">
        <v>30</v>
      </c>
      <c r="D103" s="3" t="s">
        <v>7</v>
      </c>
      <c r="E103" s="11">
        <f t="shared" ref="E103" si="82">E104+E107+E113+E110</f>
        <v>0</v>
      </c>
      <c r="F103" s="11">
        <f>F104+F107+F113+F110</f>
        <v>0</v>
      </c>
      <c r="G103" s="11">
        <f t="shared" ref="G103:H103" si="83">G104+G107+G113+G110</f>
        <v>0</v>
      </c>
      <c r="H103" s="11">
        <f t="shared" si="83"/>
        <v>0</v>
      </c>
      <c r="I103" s="11">
        <f t="shared" ref="I103" si="84">I104+I107+I113+I110</f>
        <v>0</v>
      </c>
    </row>
    <row r="104" spans="1:9" s="34" customFormat="1" ht="15.75" x14ac:dyDescent="0.25">
      <c r="A104" s="28" t="s">
        <v>108</v>
      </c>
      <c r="B104" s="3">
        <v>43</v>
      </c>
      <c r="C104" s="3">
        <v>31</v>
      </c>
      <c r="D104" s="3" t="s">
        <v>7</v>
      </c>
      <c r="E104" s="11">
        <f t="shared" ref="E104" si="85">E105+E106</f>
        <v>0</v>
      </c>
      <c r="F104" s="11">
        <f>F105+F106</f>
        <v>0</v>
      </c>
      <c r="G104" s="11">
        <f t="shared" ref="G104:H104" si="86">G105+G106</f>
        <v>0</v>
      </c>
      <c r="H104" s="11">
        <f t="shared" si="86"/>
        <v>0</v>
      </c>
      <c r="I104" s="11">
        <f t="shared" ref="I104" si="87">I105+I106</f>
        <v>0</v>
      </c>
    </row>
    <row r="105" spans="1:9" s="34" customFormat="1" ht="15.75" x14ac:dyDescent="0.25">
      <c r="A105" s="29" t="s">
        <v>75</v>
      </c>
      <c r="B105" s="3">
        <v>43</v>
      </c>
      <c r="C105" s="3">
        <v>31</v>
      </c>
      <c r="D105" s="3">
        <v>100</v>
      </c>
      <c r="E105" s="10"/>
      <c r="F105" s="4">
        <f>SUM(G105:H105)</f>
        <v>0</v>
      </c>
      <c r="G105" s="10"/>
      <c r="H105" s="10"/>
      <c r="I105" s="4">
        <f t="shared" ref="I105:I106" si="88">+E105+F105</f>
        <v>0</v>
      </c>
    </row>
    <row r="106" spans="1:9" s="34" customFormat="1" ht="15.75" x14ac:dyDescent="0.25">
      <c r="A106" s="28" t="s">
        <v>76</v>
      </c>
      <c r="B106" s="3">
        <v>43</v>
      </c>
      <c r="C106" s="3">
        <v>31</v>
      </c>
      <c r="D106" s="3">
        <v>200</v>
      </c>
      <c r="E106" s="10"/>
      <c r="F106" s="4">
        <f>SUM(G106:H106)</f>
        <v>0</v>
      </c>
      <c r="G106" s="10"/>
      <c r="H106" s="10"/>
      <c r="I106" s="4">
        <f t="shared" si="88"/>
        <v>0</v>
      </c>
    </row>
    <row r="107" spans="1:9" s="34" customFormat="1" ht="15.75" x14ac:dyDescent="0.25">
      <c r="A107" s="28" t="s">
        <v>77</v>
      </c>
      <c r="B107" s="3">
        <v>43</v>
      </c>
      <c r="C107" s="3">
        <v>32</v>
      </c>
      <c r="D107" s="3" t="s">
        <v>7</v>
      </c>
      <c r="E107" s="11">
        <f t="shared" ref="E107" si="89">E108+E109</f>
        <v>0</v>
      </c>
      <c r="F107" s="11">
        <f>F108+F109</f>
        <v>0</v>
      </c>
      <c r="G107" s="11">
        <f t="shared" ref="G107:H107" si="90">G108+G109</f>
        <v>0</v>
      </c>
      <c r="H107" s="11">
        <f t="shared" si="90"/>
        <v>0</v>
      </c>
      <c r="I107" s="11">
        <f t="shared" ref="I107" si="91">I108+I109</f>
        <v>0</v>
      </c>
    </row>
    <row r="108" spans="1:9" s="34" customFormat="1" ht="15.75" x14ac:dyDescent="0.25">
      <c r="A108" s="28" t="s">
        <v>78</v>
      </c>
      <c r="B108" s="3">
        <v>43</v>
      </c>
      <c r="C108" s="3">
        <v>32</v>
      </c>
      <c r="D108" s="3">
        <v>100</v>
      </c>
      <c r="E108" s="10"/>
      <c r="F108" s="4">
        <f>SUM(G108:H108)</f>
        <v>0</v>
      </c>
      <c r="G108" s="10"/>
      <c r="H108" s="10"/>
      <c r="I108" s="4">
        <f t="shared" ref="I108:I109" si="92">+E108+F108</f>
        <v>0</v>
      </c>
    </row>
    <row r="109" spans="1:9" s="34" customFormat="1" ht="15.75" x14ac:dyDescent="0.25">
      <c r="A109" s="28" t="s">
        <v>79</v>
      </c>
      <c r="B109" s="3">
        <v>43</v>
      </c>
      <c r="C109" s="3">
        <v>32</v>
      </c>
      <c r="D109" s="3">
        <v>900</v>
      </c>
      <c r="E109" s="10"/>
      <c r="F109" s="4">
        <f>SUM(G109:H109)</f>
        <v>0</v>
      </c>
      <c r="G109" s="10"/>
      <c r="H109" s="10"/>
      <c r="I109" s="4">
        <f t="shared" si="92"/>
        <v>0</v>
      </c>
    </row>
    <row r="110" spans="1:9" s="34" customFormat="1" ht="15.75" x14ac:dyDescent="0.25">
      <c r="A110" s="28" t="s">
        <v>109</v>
      </c>
      <c r="B110" s="3">
        <v>43</v>
      </c>
      <c r="C110" s="3">
        <v>33</v>
      </c>
      <c r="D110" s="3" t="s">
        <v>7</v>
      </c>
      <c r="E110" s="11">
        <f t="shared" ref="E110" si="93">E111+E112</f>
        <v>0</v>
      </c>
      <c r="F110" s="11">
        <f>F111+F112</f>
        <v>0</v>
      </c>
      <c r="G110" s="11">
        <f t="shared" ref="G110:H110" si="94">G111+G112</f>
        <v>0</v>
      </c>
      <c r="H110" s="11">
        <f t="shared" si="94"/>
        <v>0</v>
      </c>
      <c r="I110" s="11">
        <f t="shared" ref="I110" si="95">I111+I112</f>
        <v>0</v>
      </c>
    </row>
    <row r="111" spans="1:9" s="34" customFormat="1" ht="15.75" x14ac:dyDescent="0.25">
      <c r="A111" s="28" t="s">
        <v>80</v>
      </c>
      <c r="B111" s="3">
        <v>43</v>
      </c>
      <c r="C111" s="3">
        <v>33</v>
      </c>
      <c r="D111" s="3">
        <v>100</v>
      </c>
      <c r="E111" s="10"/>
      <c r="F111" s="4">
        <f>SUM(G111:H111)</f>
        <v>0</v>
      </c>
      <c r="G111" s="10"/>
      <c r="H111" s="10"/>
      <c r="I111" s="4">
        <f t="shared" ref="I111:I113" si="96">+E111+F111</f>
        <v>0</v>
      </c>
    </row>
    <row r="112" spans="1:9" s="34" customFormat="1" ht="15.75" x14ac:dyDescent="0.25">
      <c r="A112" s="28" t="s">
        <v>44</v>
      </c>
      <c r="B112" s="3">
        <v>43</v>
      </c>
      <c r="C112" s="3">
        <v>33</v>
      </c>
      <c r="D112" s="3">
        <v>900</v>
      </c>
      <c r="E112" s="10"/>
      <c r="F112" s="4">
        <f>SUM(G112:H112)</f>
        <v>0</v>
      </c>
      <c r="G112" s="10"/>
      <c r="H112" s="10"/>
      <c r="I112" s="4">
        <f t="shared" si="96"/>
        <v>0</v>
      </c>
    </row>
    <row r="113" spans="1:9" s="34" customFormat="1" ht="15.75" x14ac:dyDescent="0.25">
      <c r="A113" s="28" t="s">
        <v>110</v>
      </c>
      <c r="B113" s="3">
        <v>43</v>
      </c>
      <c r="C113" s="3">
        <v>39</v>
      </c>
      <c r="D113" s="3" t="s">
        <v>7</v>
      </c>
      <c r="E113" s="10"/>
      <c r="F113" s="4">
        <f>SUM(G113:H113)</f>
        <v>0</v>
      </c>
      <c r="G113" s="10"/>
      <c r="H113" s="10"/>
      <c r="I113" s="4">
        <f t="shared" si="96"/>
        <v>0</v>
      </c>
    </row>
    <row r="114" spans="1:9" s="34" customFormat="1" ht="15.75" x14ac:dyDescent="0.25">
      <c r="A114" s="28" t="s">
        <v>111</v>
      </c>
      <c r="B114" s="3">
        <v>43</v>
      </c>
      <c r="C114" s="3">
        <v>40</v>
      </c>
      <c r="D114" s="3" t="s">
        <v>7</v>
      </c>
      <c r="E114" s="11">
        <f t="shared" ref="E114" si="97">E115+E118+E121+E124</f>
        <v>0</v>
      </c>
      <c r="F114" s="11">
        <f>F115+F118+F121+F124</f>
        <v>0</v>
      </c>
      <c r="G114" s="11">
        <f t="shared" ref="G114:H114" si="98">G115+G118+G121+G124</f>
        <v>0</v>
      </c>
      <c r="H114" s="11">
        <f t="shared" si="98"/>
        <v>0</v>
      </c>
      <c r="I114" s="11">
        <f t="shared" ref="I114" si="99">I115+I118+I121+I124</f>
        <v>0</v>
      </c>
    </row>
    <row r="115" spans="1:9" s="34" customFormat="1" ht="15.75" x14ac:dyDescent="0.25">
      <c r="A115" s="28" t="s">
        <v>108</v>
      </c>
      <c r="B115" s="3">
        <v>43</v>
      </c>
      <c r="C115" s="3">
        <v>41</v>
      </c>
      <c r="D115" s="3" t="s">
        <v>7</v>
      </c>
      <c r="E115" s="11">
        <f t="shared" ref="E115" si="100">E116+E117</f>
        <v>0</v>
      </c>
      <c r="F115" s="11">
        <f>F116+F117</f>
        <v>0</v>
      </c>
      <c r="G115" s="11">
        <f t="shared" ref="G115:H115" si="101">G116+G117</f>
        <v>0</v>
      </c>
      <c r="H115" s="11">
        <f t="shared" si="101"/>
        <v>0</v>
      </c>
      <c r="I115" s="11">
        <f t="shared" ref="I115" si="102">I116+I117</f>
        <v>0</v>
      </c>
    </row>
    <row r="116" spans="1:9" s="34" customFormat="1" ht="15.75" x14ac:dyDescent="0.25">
      <c r="A116" s="31" t="s">
        <v>75</v>
      </c>
      <c r="B116" s="3">
        <v>43</v>
      </c>
      <c r="C116" s="3">
        <v>41</v>
      </c>
      <c r="D116" s="3">
        <v>100</v>
      </c>
      <c r="E116" s="10"/>
      <c r="F116" s="4">
        <f>SUM(G116:H116)</f>
        <v>0</v>
      </c>
      <c r="G116" s="10"/>
      <c r="H116" s="10"/>
      <c r="I116" s="4">
        <f t="shared" ref="I116:I117" si="103">+E116+F116</f>
        <v>0</v>
      </c>
    </row>
    <row r="117" spans="1:9" s="34" customFormat="1" ht="15.75" x14ac:dyDescent="0.25">
      <c r="A117" s="28" t="s">
        <v>76</v>
      </c>
      <c r="B117" s="3">
        <v>43</v>
      </c>
      <c r="C117" s="3">
        <v>41</v>
      </c>
      <c r="D117" s="3">
        <v>200</v>
      </c>
      <c r="E117" s="10"/>
      <c r="F117" s="4">
        <f>SUM(G117:H117)</f>
        <v>0</v>
      </c>
      <c r="G117" s="10"/>
      <c r="H117" s="10"/>
      <c r="I117" s="4">
        <f t="shared" si="103"/>
        <v>0</v>
      </c>
    </row>
    <row r="118" spans="1:9" s="34" customFormat="1" ht="15.75" x14ac:dyDescent="0.25">
      <c r="A118" s="28" t="s">
        <v>77</v>
      </c>
      <c r="B118" s="3">
        <v>43</v>
      </c>
      <c r="C118" s="3">
        <v>42</v>
      </c>
      <c r="D118" s="3" t="s">
        <v>7</v>
      </c>
      <c r="E118" s="11">
        <f t="shared" ref="E118" si="104">E119+E120</f>
        <v>0</v>
      </c>
      <c r="F118" s="11">
        <f>F119+F120</f>
        <v>0</v>
      </c>
      <c r="G118" s="11">
        <f t="shared" ref="G118:H118" si="105">G119+G120</f>
        <v>0</v>
      </c>
      <c r="H118" s="11">
        <f t="shared" si="105"/>
        <v>0</v>
      </c>
      <c r="I118" s="11">
        <f t="shared" ref="I118" si="106">I119+I120</f>
        <v>0</v>
      </c>
    </row>
    <row r="119" spans="1:9" s="34" customFormat="1" ht="15.75" x14ac:dyDescent="0.25">
      <c r="A119" s="28" t="s">
        <v>78</v>
      </c>
      <c r="B119" s="3">
        <v>43</v>
      </c>
      <c r="C119" s="3">
        <v>42</v>
      </c>
      <c r="D119" s="3">
        <v>100</v>
      </c>
      <c r="E119" s="10"/>
      <c r="F119" s="4">
        <f>SUM(G119:H119)</f>
        <v>0</v>
      </c>
      <c r="G119" s="10"/>
      <c r="H119" s="10"/>
      <c r="I119" s="4">
        <f t="shared" ref="I119:I120" si="107">+E119+F119</f>
        <v>0</v>
      </c>
    </row>
    <row r="120" spans="1:9" s="34" customFormat="1" ht="15.75" x14ac:dyDescent="0.25">
      <c r="A120" s="28" t="s">
        <v>79</v>
      </c>
      <c r="B120" s="3">
        <v>43</v>
      </c>
      <c r="C120" s="3">
        <v>42</v>
      </c>
      <c r="D120" s="3">
        <v>900</v>
      </c>
      <c r="E120" s="10"/>
      <c r="F120" s="4">
        <f>SUM(G120:H120)</f>
        <v>0</v>
      </c>
      <c r="G120" s="10"/>
      <c r="H120" s="10"/>
      <c r="I120" s="4">
        <f t="shared" si="107"/>
        <v>0</v>
      </c>
    </row>
    <row r="121" spans="1:9" s="34" customFormat="1" ht="15.75" x14ac:dyDescent="0.25">
      <c r="A121" s="28" t="s">
        <v>109</v>
      </c>
      <c r="B121" s="3">
        <v>43</v>
      </c>
      <c r="C121" s="3">
        <v>43</v>
      </c>
      <c r="D121" s="3" t="s">
        <v>7</v>
      </c>
      <c r="E121" s="8">
        <f t="shared" ref="E121" si="108">E122+E123</f>
        <v>0</v>
      </c>
      <c r="F121" s="8">
        <f>F122+F123</f>
        <v>0</v>
      </c>
      <c r="G121" s="8">
        <f t="shared" ref="G121:H121" si="109">G122+G123</f>
        <v>0</v>
      </c>
      <c r="H121" s="8">
        <f t="shared" si="109"/>
        <v>0</v>
      </c>
      <c r="I121" s="8">
        <f t="shared" ref="I121" si="110">I122+I123</f>
        <v>0</v>
      </c>
    </row>
    <row r="122" spans="1:9" s="34" customFormat="1" ht="15.75" x14ac:dyDescent="0.25">
      <c r="A122" s="28" t="s">
        <v>80</v>
      </c>
      <c r="B122" s="3">
        <v>43</v>
      </c>
      <c r="C122" s="3">
        <v>43</v>
      </c>
      <c r="D122" s="3">
        <v>100</v>
      </c>
      <c r="E122" s="10"/>
      <c r="F122" s="4">
        <f>SUM(G122:H122)</f>
        <v>0</v>
      </c>
      <c r="G122" s="10"/>
      <c r="H122" s="10"/>
      <c r="I122" s="4">
        <f t="shared" ref="I122:I124" si="111">+E122+F122</f>
        <v>0</v>
      </c>
    </row>
    <row r="123" spans="1:9" s="34" customFormat="1" ht="15.75" x14ac:dyDescent="0.25">
      <c r="A123" s="28" t="s">
        <v>44</v>
      </c>
      <c r="B123" s="3">
        <v>43</v>
      </c>
      <c r="C123" s="3">
        <v>43</v>
      </c>
      <c r="D123" s="3">
        <v>900</v>
      </c>
      <c r="E123" s="10"/>
      <c r="F123" s="4">
        <f>SUM(G123:H123)</f>
        <v>0</v>
      </c>
      <c r="G123" s="10"/>
      <c r="H123" s="10"/>
      <c r="I123" s="4">
        <f t="shared" si="111"/>
        <v>0</v>
      </c>
    </row>
    <row r="124" spans="1:9" s="34" customFormat="1" ht="31.5" x14ac:dyDescent="0.25">
      <c r="A124" s="28" t="s">
        <v>112</v>
      </c>
      <c r="B124" s="3">
        <v>43</v>
      </c>
      <c r="C124" s="3">
        <v>49</v>
      </c>
      <c r="D124" s="3" t="s">
        <v>7</v>
      </c>
      <c r="E124" s="10"/>
      <c r="F124" s="4">
        <f>SUM(G124:H124)</f>
        <v>0</v>
      </c>
      <c r="G124" s="10"/>
      <c r="H124" s="10"/>
      <c r="I124" s="4">
        <f t="shared" si="111"/>
        <v>0</v>
      </c>
    </row>
    <row r="125" spans="1:9" ht="15.75" x14ac:dyDescent="0.25">
      <c r="A125" s="28" t="s">
        <v>42</v>
      </c>
      <c r="B125" s="3">
        <v>43</v>
      </c>
      <c r="C125" s="3">
        <v>50</v>
      </c>
      <c r="D125" s="3" t="s">
        <v>7</v>
      </c>
      <c r="E125" s="11">
        <f t="shared" ref="E125" si="112">E126+E127+E130+E131+E138</f>
        <v>7603</v>
      </c>
      <c r="F125" s="11">
        <f>F126+F127+F130+F131+F138</f>
        <v>1371091.6100099999</v>
      </c>
      <c r="G125" s="11">
        <f t="shared" ref="G125:H125" si="113">G126+G127+G130+G131+G138</f>
        <v>961391.61000999995</v>
      </c>
      <c r="H125" s="11">
        <f t="shared" si="113"/>
        <v>409700</v>
      </c>
      <c r="I125" s="11">
        <f t="shared" ref="I125" si="114">I126+I127+I130+I131+I138</f>
        <v>1378694.6100099999</v>
      </c>
    </row>
    <row r="126" spans="1:9" s="34" customFormat="1" ht="15.75" x14ac:dyDescent="0.25">
      <c r="A126" s="28" t="s">
        <v>73</v>
      </c>
      <c r="B126" s="3">
        <v>43</v>
      </c>
      <c r="C126" s="3">
        <v>51</v>
      </c>
      <c r="D126" s="3" t="s">
        <v>7</v>
      </c>
      <c r="E126" s="10"/>
      <c r="F126" s="4">
        <f>SUM(G126:H126)</f>
        <v>0</v>
      </c>
      <c r="G126" s="10"/>
      <c r="H126" s="10"/>
      <c r="I126" s="4">
        <f>+E126+F126</f>
        <v>0</v>
      </c>
    </row>
    <row r="127" spans="1:9" s="34" customFormat="1" ht="15.75" x14ac:dyDescent="0.25">
      <c r="A127" s="28" t="s">
        <v>108</v>
      </c>
      <c r="B127" s="3">
        <v>43</v>
      </c>
      <c r="C127" s="3">
        <v>52</v>
      </c>
      <c r="D127" s="3" t="s">
        <v>7</v>
      </c>
      <c r="E127" s="11">
        <f t="shared" ref="E127" si="115">E128+E129</f>
        <v>0</v>
      </c>
      <c r="F127" s="11">
        <f>F128+F129</f>
        <v>0</v>
      </c>
      <c r="G127" s="11">
        <f t="shared" ref="G127:H127" si="116">G128+G129</f>
        <v>0</v>
      </c>
      <c r="H127" s="11">
        <f t="shared" si="116"/>
        <v>0</v>
      </c>
      <c r="I127" s="11">
        <f t="shared" ref="I127" si="117">I128+I129</f>
        <v>0</v>
      </c>
    </row>
    <row r="128" spans="1:9" s="34" customFormat="1" ht="15.75" x14ac:dyDescent="0.25">
      <c r="A128" s="29" t="s">
        <v>75</v>
      </c>
      <c r="B128" s="3">
        <v>43</v>
      </c>
      <c r="C128" s="3">
        <v>52</v>
      </c>
      <c r="D128" s="3">
        <v>100</v>
      </c>
      <c r="E128" s="10"/>
      <c r="F128" s="4">
        <f>SUM(G128:H128)</f>
        <v>0</v>
      </c>
      <c r="G128" s="10"/>
      <c r="H128" s="10"/>
      <c r="I128" s="4">
        <f t="shared" ref="I128:I130" si="118">+E128+F128</f>
        <v>0</v>
      </c>
    </row>
    <row r="129" spans="1:9" s="34" customFormat="1" ht="15.75" x14ac:dyDescent="0.25">
      <c r="A129" s="28" t="s">
        <v>76</v>
      </c>
      <c r="B129" s="3">
        <v>43</v>
      </c>
      <c r="C129" s="3">
        <v>52</v>
      </c>
      <c r="D129" s="3">
        <v>200</v>
      </c>
      <c r="E129" s="10"/>
      <c r="F129" s="4">
        <f>SUM(G129:H129)</f>
        <v>0</v>
      </c>
      <c r="G129" s="10"/>
      <c r="H129" s="10"/>
      <c r="I129" s="4">
        <f t="shared" si="118"/>
        <v>0</v>
      </c>
    </row>
    <row r="130" spans="1:9" s="34" customFormat="1" ht="15.75" x14ac:dyDescent="0.25">
      <c r="A130" s="28" t="s">
        <v>77</v>
      </c>
      <c r="B130" s="3">
        <v>43</v>
      </c>
      <c r="C130" s="3">
        <v>53</v>
      </c>
      <c r="D130" s="3" t="s">
        <v>7</v>
      </c>
      <c r="E130" s="10"/>
      <c r="F130" s="4">
        <f>SUM(G130:H130)</f>
        <v>0</v>
      </c>
      <c r="G130" s="10"/>
      <c r="H130" s="10"/>
      <c r="I130" s="4">
        <f t="shared" si="118"/>
        <v>0</v>
      </c>
    </row>
    <row r="131" spans="1:9" ht="15.75" x14ac:dyDescent="0.25">
      <c r="A131" s="28" t="s">
        <v>43</v>
      </c>
      <c r="B131" s="3">
        <v>43</v>
      </c>
      <c r="C131" s="3">
        <v>54</v>
      </c>
      <c r="D131" s="3" t="s">
        <v>7</v>
      </c>
      <c r="E131" s="11">
        <f t="shared" ref="E131" si="119">E132+E133</f>
        <v>7603</v>
      </c>
      <c r="F131" s="11">
        <f>F132+F133</f>
        <v>1371091.6100099999</v>
      </c>
      <c r="G131" s="11">
        <f t="shared" ref="G131:H131" si="120">G132+G133</f>
        <v>961391.61000999995</v>
      </c>
      <c r="H131" s="11">
        <f t="shared" si="120"/>
        <v>409700</v>
      </c>
      <c r="I131" s="11">
        <f t="shared" ref="I131" si="121">I132+I133</f>
        <v>1378694.6100099999</v>
      </c>
    </row>
    <row r="132" spans="1:9" s="34" customFormat="1" ht="15.75" x14ac:dyDescent="0.25">
      <c r="A132" s="28" t="s">
        <v>80</v>
      </c>
      <c r="B132" s="3">
        <v>43</v>
      </c>
      <c r="C132" s="3">
        <v>54</v>
      </c>
      <c r="D132" s="3">
        <v>100</v>
      </c>
      <c r="E132" s="6"/>
      <c r="F132" s="4">
        <f>SUM(G132:H132)</f>
        <v>828700.96</v>
      </c>
      <c r="G132" s="6">
        <v>419000.96</v>
      </c>
      <c r="H132" s="6">
        <v>409700</v>
      </c>
      <c r="I132" s="4">
        <f>+E132+F132</f>
        <v>828700.96</v>
      </c>
    </row>
    <row r="133" spans="1:9" ht="15.75" x14ac:dyDescent="0.25">
      <c r="A133" s="28" t="s">
        <v>44</v>
      </c>
      <c r="B133" s="3">
        <v>43</v>
      </c>
      <c r="C133" s="3">
        <v>54</v>
      </c>
      <c r="D133" s="3">
        <v>900</v>
      </c>
      <c r="E133" s="11">
        <f t="shared" ref="E133" si="122">E134+E135+E136+E137</f>
        <v>7603</v>
      </c>
      <c r="F133" s="11">
        <f>F134+F135+F136+F137</f>
        <v>542390.65000999998</v>
      </c>
      <c r="G133" s="11">
        <f t="shared" ref="G133:H133" si="123">G134+G135+G136+G137</f>
        <v>542390.65000999998</v>
      </c>
      <c r="H133" s="11">
        <f t="shared" si="123"/>
        <v>0</v>
      </c>
      <c r="I133" s="11">
        <f t="shared" ref="I133" si="124">I134+I135+I136+I137</f>
        <v>549993.65000999998</v>
      </c>
    </row>
    <row r="134" spans="1:9" s="34" customFormat="1" ht="15.75" x14ac:dyDescent="0.25">
      <c r="A134" s="28" t="s">
        <v>82</v>
      </c>
      <c r="B134" s="3">
        <v>43</v>
      </c>
      <c r="C134" s="3">
        <v>54</v>
      </c>
      <c r="D134" s="3">
        <v>910</v>
      </c>
      <c r="E134" s="10">
        <v>5103</v>
      </c>
      <c r="F134" s="4">
        <f>SUM(G134:H134)</f>
        <v>0</v>
      </c>
      <c r="G134" s="10"/>
      <c r="H134" s="10"/>
      <c r="I134" s="4">
        <f t="shared" ref="I134:I137" si="125">+E134+F134</f>
        <v>5103</v>
      </c>
    </row>
    <row r="135" spans="1:9" s="34" customFormat="1" ht="31.5" x14ac:dyDescent="0.25">
      <c r="A135" s="28" t="s">
        <v>113</v>
      </c>
      <c r="B135" s="3">
        <v>43</v>
      </c>
      <c r="C135" s="3">
        <v>54</v>
      </c>
      <c r="D135" s="3">
        <v>920</v>
      </c>
      <c r="E135" s="10"/>
      <c r="F135" s="4">
        <f>SUM(G135:H135)</f>
        <v>0</v>
      </c>
      <c r="G135" s="10"/>
      <c r="H135" s="10"/>
      <c r="I135" s="4">
        <f t="shared" si="125"/>
        <v>0</v>
      </c>
    </row>
    <row r="136" spans="1:9" s="34" customFormat="1" ht="15.75" x14ac:dyDescent="0.25">
      <c r="A136" s="28" t="s">
        <v>176</v>
      </c>
      <c r="B136" s="3">
        <v>43</v>
      </c>
      <c r="C136" s="3">
        <v>54</v>
      </c>
      <c r="D136" s="3" t="s">
        <v>175</v>
      </c>
      <c r="E136" s="6"/>
      <c r="F136" s="4">
        <f>SUM(G136:H136)</f>
        <v>104798</v>
      </c>
      <c r="G136" s="6">
        <v>104798</v>
      </c>
      <c r="H136" s="6"/>
      <c r="I136" s="4">
        <f t="shared" si="125"/>
        <v>104798</v>
      </c>
    </row>
    <row r="137" spans="1:9" ht="15.75" x14ac:dyDescent="0.25">
      <c r="A137" s="28" t="s">
        <v>45</v>
      </c>
      <c r="B137" s="3">
        <v>43</v>
      </c>
      <c r="C137" s="3">
        <v>54</v>
      </c>
      <c r="D137" s="3">
        <v>990</v>
      </c>
      <c r="E137" s="10">
        <v>2500</v>
      </c>
      <c r="F137" s="4">
        <f>SUM(G137:H137)</f>
        <v>437592.65000999998</v>
      </c>
      <c r="G137" s="4">
        <v>437592.65000999998</v>
      </c>
      <c r="H137" s="10"/>
      <c r="I137" s="4">
        <f t="shared" si="125"/>
        <v>440092.65000999998</v>
      </c>
    </row>
    <row r="138" spans="1:9" s="34" customFormat="1" ht="15.75" x14ac:dyDescent="0.25">
      <c r="A138" s="32" t="s">
        <v>114</v>
      </c>
      <c r="B138" s="3">
        <v>43</v>
      </c>
      <c r="C138" s="3">
        <v>55</v>
      </c>
      <c r="D138" s="3" t="s">
        <v>7</v>
      </c>
      <c r="E138" s="11">
        <f t="shared" ref="E138" si="126">E139+E140+E141</f>
        <v>0</v>
      </c>
      <c r="F138" s="11">
        <f>F139+F140+F141</f>
        <v>0</v>
      </c>
      <c r="G138" s="11">
        <f t="shared" ref="G138:H138" si="127">G139+G140+G141</f>
        <v>0</v>
      </c>
      <c r="H138" s="11">
        <f t="shared" si="127"/>
        <v>0</v>
      </c>
      <c r="I138" s="11">
        <f t="shared" ref="I138" si="128">I139+I140+I141</f>
        <v>0</v>
      </c>
    </row>
    <row r="139" spans="1:9" s="34" customFormat="1" ht="15.75" x14ac:dyDescent="0.25">
      <c r="A139" s="28" t="s">
        <v>115</v>
      </c>
      <c r="B139" s="3">
        <v>43</v>
      </c>
      <c r="C139" s="3">
        <v>55</v>
      </c>
      <c r="D139" s="3">
        <v>100</v>
      </c>
      <c r="E139" s="10"/>
      <c r="F139" s="4">
        <f>SUM(G139:H139)</f>
        <v>0</v>
      </c>
      <c r="G139" s="10"/>
      <c r="H139" s="10"/>
      <c r="I139" s="4">
        <f t="shared" ref="I139:I141" si="129">+E139+F139</f>
        <v>0</v>
      </c>
    </row>
    <row r="140" spans="1:9" s="34" customFormat="1" ht="15.75" x14ac:dyDescent="0.25">
      <c r="A140" s="28" t="s">
        <v>116</v>
      </c>
      <c r="B140" s="3">
        <v>43</v>
      </c>
      <c r="C140" s="3">
        <v>55</v>
      </c>
      <c r="D140" s="3">
        <v>200</v>
      </c>
      <c r="E140" s="10"/>
      <c r="F140" s="4">
        <f>SUM(G140:H140)</f>
        <v>0</v>
      </c>
      <c r="G140" s="10"/>
      <c r="H140" s="10"/>
      <c r="I140" s="4">
        <f t="shared" si="129"/>
        <v>0</v>
      </c>
    </row>
    <row r="141" spans="1:9" s="34" customFormat="1" ht="15.75" x14ac:dyDescent="0.25">
      <c r="A141" s="28" t="s">
        <v>117</v>
      </c>
      <c r="B141" s="3">
        <v>43</v>
      </c>
      <c r="C141" s="3">
        <v>55</v>
      </c>
      <c r="D141" s="3">
        <v>300</v>
      </c>
      <c r="E141" s="10"/>
      <c r="F141" s="4">
        <f>SUM(G141:H141)</f>
        <v>0</v>
      </c>
      <c r="G141" s="10"/>
      <c r="H141" s="10"/>
      <c r="I141" s="4">
        <f t="shared" si="129"/>
        <v>0</v>
      </c>
    </row>
    <row r="142" spans="1:9" s="34" customFormat="1" ht="15.75" x14ac:dyDescent="0.25">
      <c r="A142" s="28" t="s">
        <v>118</v>
      </c>
      <c r="B142" s="3">
        <v>43</v>
      </c>
      <c r="C142" s="3">
        <v>90</v>
      </c>
      <c r="D142" s="3" t="s">
        <v>7</v>
      </c>
      <c r="E142" s="11">
        <f t="shared" ref="E142" si="130">E143+E144+E145</f>
        <v>0</v>
      </c>
      <c r="F142" s="11">
        <f>F143+F144+F145</f>
        <v>0</v>
      </c>
      <c r="G142" s="11">
        <f t="shared" ref="G142:H142" si="131">G143+G144+G145</f>
        <v>0</v>
      </c>
      <c r="H142" s="11">
        <f t="shared" si="131"/>
        <v>0</v>
      </c>
      <c r="I142" s="11">
        <f t="shared" ref="I142" si="132">I143+I144+I145</f>
        <v>0</v>
      </c>
    </row>
    <row r="143" spans="1:9" s="34" customFormat="1" ht="15.75" x14ac:dyDescent="0.25">
      <c r="A143" s="28" t="s">
        <v>119</v>
      </c>
      <c r="B143" s="3">
        <v>43</v>
      </c>
      <c r="C143" s="3">
        <v>90</v>
      </c>
      <c r="D143" s="3">
        <v>100</v>
      </c>
      <c r="E143" s="10"/>
      <c r="F143" s="4">
        <f>SUM(G143:H143)</f>
        <v>0</v>
      </c>
      <c r="G143" s="10"/>
      <c r="H143" s="10"/>
      <c r="I143" s="4">
        <f t="shared" ref="I143:I145" si="133">+E143+F143</f>
        <v>0</v>
      </c>
    </row>
    <row r="144" spans="1:9" s="34" customFormat="1" ht="15.75" x14ac:dyDescent="0.25">
      <c r="A144" s="28" t="s">
        <v>120</v>
      </c>
      <c r="B144" s="3">
        <v>43</v>
      </c>
      <c r="C144" s="3">
        <v>90</v>
      </c>
      <c r="D144" s="3">
        <v>200</v>
      </c>
      <c r="E144" s="10"/>
      <c r="F144" s="4">
        <f>SUM(G144:H144)</f>
        <v>0</v>
      </c>
      <c r="G144" s="10"/>
      <c r="H144" s="10"/>
      <c r="I144" s="4">
        <f t="shared" si="133"/>
        <v>0</v>
      </c>
    </row>
    <row r="145" spans="1:9" s="34" customFormat="1" ht="15.75" x14ac:dyDescent="0.25">
      <c r="A145" s="28" t="s">
        <v>121</v>
      </c>
      <c r="B145" s="3">
        <v>43</v>
      </c>
      <c r="C145" s="3">
        <v>90</v>
      </c>
      <c r="D145" s="3">
        <v>300</v>
      </c>
      <c r="E145" s="10"/>
      <c r="F145" s="4">
        <f>SUM(G145:H145)</f>
        <v>0</v>
      </c>
      <c r="G145" s="10"/>
      <c r="H145" s="10"/>
      <c r="I145" s="4">
        <f t="shared" si="133"/>
        <v>0</v>
      </c>
    </row>
    <row r="146" spans="1:9" ht="15.75" x14ac:dyDescent="0.25">
      <c r="A146" s="33" t="s">
        <v>46</v>
      </c>
      <c r="B146" s="1">
        <v>47</v>
      </c>
      <c r="C146" s="1" t="s">
        <v>27</v>
      </c>
      <c r="D146" s="1" t="s">
        <v>7</v>
      </c>
      <c r="E146" s="11">
        <f t="shared" ref="E146" si="134">E147+E150+E165</f>
        <v>74300.760999999999</v>
      </c>
      <c r="F146" s="11">
        <f>F147+F150+F165</f>
        <v>45429.644999999997</v>
      </c>
      <c r="G146" s="11">
        <f t="shared" ref="G146:H146" si="135">G147+G150+G165</f>
        <v>45429.644999999997</v>
      </c>
      <c r="H146" s="11">
        <f t="shared" si="135"/>
        <v>0</v>
      </c>
      <c r="I146" s="11">
        <f t="shared" ref="I146" si="136">I147+I150+I165</f>
        <v>119730.40599999999</v>
      </c>
    </row>
    <row r="147" spans="1:9" s="34" customFormat="1" ht="15.75" x14ac:dyDescent="0.25">
      <c r="A147" s="28" t="s">
        <v>122</v>
      </c>
      <c r="B147" s="3">
        <v>47</v>
      </c>
      <c r="C147" s="3">
        <v>10</v>
      </c>
      <c r="D147" s="3" t="s">
        <v>7</v>
      </c>
      <c r="E147" s="11">
        <f t="shared" ref="E147" si="137">E148+E149</f>
        <v>0</v>
      </c>
      <c r="F147" s="11">
        <f>F148+F149</f>
        <v>0</v>
      </c>
      <c r="G147" s="11">
        <f t="shared" ref="G147:H147" si="138">G148+G149</f>
        <v>0</v>
      </c>
      <c r="H147" s="11">
        <f t="shared" si="138"/>
        <v>0</v>
      </c>
      <c r="I147" s="11">
        <f t="shared" ref="I147" si="139">I148+I149</f>
        <v>0</v>
      </c>
    </row>
    <row r="148" spans="1:9" s="34" customFormat="1" ht="15.75" x14ac:dyDescent="0.25">
      <c r="A148" s="28" t="s">
        <v>123</v>
      </c>
      <c r="B148" s="3">
        <v>47</v>
      </c>
      <c r="C148" s="3">
        <v>11</v>
      </c>
      <c r="D148" s="3" t="s">
        <v>7</v>
      </c>
      <c r="E148" s="10"/>
      <c r="F148" s="4">
        <f>SUM(G148:H148)</f>
        <v>0</v>
      </c>
      <c r="G148" s="10"/>
      <c r="H148" s="10"/>
      <c r="I148" s="4">
        <f t="shared" ref="I148:I149" si="140">+E148+F148</f>
        <v>0</v>
      </c>
    </row>
    <row r="149" spans="1:9" s="34" customFormat="1" ht="15.75" x14ac:dyDescent="0.25">
      <c r="A149" s="28" t="s">
        <v>124</v>
      </c>
      <c r="B149" s="3">
        <v>47</v>
      </c>
      <c r="C149" s="3">
        <v>12</v>
      </c>
      <c r="D149" s="3" t="s">
        <v>7</v>
      </c>
      <c r="E149" s="10"/>
      <c r="F149" s="4">
        <f>SUM(G149:H149)</f>
        <v>0</v>
      </c>
      <c r="G149" s="10"/>
      <c r="H149" s="10"/>
      <c r="I149" s="4">
        <f t="shared" si="140"/>
        <v>0</v>
      </c>
    </row>
    <row r="150" spans="1:9" s="34" customFormat="1" ht="15.75" x14ac:dyDescent="0.25">
      <c r="A150" s="28" t="s">
        <v>47</v>
      </c>
      <c r="B150" s="3">
        <v>47</v>
      </c>
      <c r="C150" s="3">
        <v>20</v>
      </c>
      <c r="D150" s="3" t="s">
        <v>7</v>
      </c>
      <c r="E150" s="11">
        <f t="shared" ref="E150" si="141">E151+E155</f>
        <v>0</v>
      </c>
      <c r="F150" s="11">
        <f>F151+F155</f>
        <v>45429.644999999997</v>
      </c>
      <c r="G150" s="11">
        <f t="shared" ref="G150:H150" si="142">G151+G155</f>
        <v>45429.644999999997</v>
      </c>
      <c r="H150" s="11">
        <f t="shared" si="142"/>
        <v>0</v>
      </c>
      <c r="I150" s="11">
        <f t="shared" ref="I150" si="143">I151+I155</f>
        <v>45429.644999999997</v>
      </c>
    </row>
    <row r="151" spans="1:9" s="34" customFormat="1" ht="15.75" x14ac:dyDescent="0.25">
      <c r="A151" s="28" t="s">
        <v>48</v>
      </c>
      <c r="B151" s="3">
        <v>47</v>
      </c>
      <c r="C151" s="3">
        <v>21</v>
      </c>
      <c r="D151" s="3" t="s">
        <v>7</v>
      </c>
      <c r="E151" s="11">
        <f t="shared" ref="E151" si="144">E152+E153+E154</f>
        <v>0</v>
      </c>
      <c r="F151" s="11">
        <f>F152+F153+F154</f>
        <v>45429.644999999997</v>
      </c>
      <c r="G151" s="11">
        <f t="shared" ref="G151:H151" si="145">G152+G153+G154</f>
        <v>45429.644999999997</v>
      </c>
      <c r="H151" s="11">
        <f t="shared" si="145"/>
        <v>0</v>
      </c>
      <c r="I151" s="11">
        <f t="shared" ref="I151" si="146">I152+I153+I154</f>
        <v>45429.644999999997</v>
      </c>
    </row>
    <row r="152" spans="1:9" s="34" customFormat="1" ht="15.75" x14ac:dyDescent="0.25">
      <c r="A152" s="28" t="s">
        <v>49</v>
      </c>
      <c r="B152" s="3">
        <v>47</v>
      </c>
      <c r="C152" s="3">
        <v>21</v>
      </c>
      <c r="D152" s="3" t="s">
        <v>50</v>
      </c>
      <c r="E152" s="10"/>
      <c r="F152" s="4">
        <f>SUM(G152:H152)</f>
        <v>45429.644999999997</v>
      </c>
      <c r="G152" s="10">
        <v>45429.644999999997</v>
      </c>
      <c r="H152" s="10"/>
      <c r="I152" s="4">
        <f t="shared" ref="I152:I154" si="147">+E152+F152</f>
        <v>45429.644999999997</v>
      </c>
    </row>
    <row r="153" spans="1:9" s="34" customFormat="1" ht="15.75" x14ac:dyDescent="0.25">
      <c r="A153" s="28" t="s">
        <v>125</v>
      </c>
      <c r="B153" s="3">
        <v>47</v>
      </c>
      <c r="C153" s="3">
        <v>21</v>
      </c>
      <c r="D153" s="3">
        <v>600</v>
      </c>
      <c r="E153" s="10"/>
      <c r="F153" s="4">
        <f>SUM(G153:H153)</f>
        <v>0</v>
      </c>
      <c r="G153" s="10"/>
      <c r="H153" s="10"/>
      <c r="I153" s="4">
        <f t="shared" si="147"/>
        <v>0</v>
      </c>
    </row>
    <row r="154" spans="1:9" s="34" customFormat="1" ht="15.75" x14ac:dyDescent="0.25">
      <c r="A154" s="28" t="s">
        <v>126</v>
      </c>
      <c r="B154" s="3">
        <v>47</v>
      </c>
      <c r="C154" s="3">
        <v>21</v>
      </c>
      <c r="D154" s="3">
        <v>900</v>
      </c>
      <c r="E154" s="10"/>
      <c r="F154" s="4">
        <f>SUM(G154:H154)</f>
        <v>0</v>
      </c>
      <c r="G154" s="10"/>
      <c r="H154" s="10"/>
      <c r="I154" s="4">
        <f t="shared" si="147"/>
        <v>0</v>
      </c>
    </row>
    <row r="155" spans="1:9" s="34" customFormat="1" ht="15.75" x14ac:dyDescent="0.25">
      <c r="A155" s="28" t="s">
        <v>127</v>
      </c>
      <c r="B155" s="3">
        <v>47</v>
      </c>
      <c r="C155" s="3">
        <v>22</v>
      </c>
      <c r="D155" s="3" t="s">
        <v>7</v>
      </c>
      <c r="E155" s="11">
        <f t="shared" ref="E155" si="148">E156+E157+E158+E159+E160+E161+E162+E163+E164</f>
        <v>0</v>
      </c>
      <c r="F155" s="11">
        <f>F156+F157+F158+F159+F160+F161+F162+F163+F164</f>
        <v>0</v>
      </c>
      <c r="G155" s="11">
        <f t="shared" ref="G155:H155" si="149">G156+G157+G158+G159+G160+G161+G162+G163+G164</f>
        <v>0</v>
      </c>
      <c r="H155" s="11">
        <f t="shared" si="149"/>
        <v>0</v>
      </c>
      <c r="I155" s="11">
        <f t="shared" ref="I155" si="150">I156+I157+I158+I159+I160+I161+I162+I163+I164</f>
        <v>0</v>
      </c>
    </row>
    <row r="156" spans="1:9" s="34" customFormat="1" ht="31.5" x14ac:dyDescent="0.25">
      <c r="A156" s="28" t="s">
        <v>128</v>
      </c>
      <c r="B156" s="3">
        <v>47</v>
      </c>
      <c r="C156" s="3">
        <v>22</v>
      </c>
      <c r="D156" s="3">
        <v>100</v>
      </c>
      <c r="E156" s="10"/>
      <c r="F156" s="4">
        <f t="shared" ref="F156:F164" si="151">SUM(G156:H156)</f>
        <v>0</v>
      </c>
      <c r="G156" s="10"/>
      <c r="H156" s="10"/>
      <c r="I156" s="4">
        <f t="shared" ref="I156:I164" si="152">+E156+F156</f>
        <v>0</v>
      </c>
    </row>
    <row r="157" spans="1:9" s="34" customFormat="1" ht="15.75" x14ac:dyDescent="0.25">
      <c r="A157" s="28" t="s">
        <v>129</v>
      </c>
      <c r="B157" s="3">
        <v>47</v>
      </c>
      <c r="C157" s="3">
        <v>22</v>
      </c>
      <c r="D157" s="3">
        <v>200</v>
      </c>
      <c r="E157" s="10"/>
      <c r="F157" s="4">
        <f t="shared" si="151"/>
        <v>0</v>
      </c>
      <c r="G157" s="10"/>
      <c r="H157" s="10"/>
      <c r="I157" s="4">
        <f t="shared" si="152"/>
        <v>0</v>
      </c>
    </row>
    <row r="158" spans="1:9" s="34" customFormat="1" ht="15.75" x14ac:dyDescent="0.25">
      <c r="A158" s="28" t="s">
        <v>130</v>
      </c>
      <c r="B158" s="3">
        <v>47</v>
      </c>
      <c r="C158" s="3">
        <v>22</v>
      </c>
      <c r="D158" s="3">
        <v>300</v>
      </c>
      <c r="E158" s="10"/>
      <c r="F158" s="4">
        <f t="shared" si="151"/>
        <v>0</v>
      </c>
      <c r="G158" s="10"/>
      <c r="H158" s="10"/>
      <c r="I158" s="4">
        <f t="shared" si="152"/>
        <v>0</v>
      </c>
    </row>
    <row r="159" spans="1:9" s="34" customFormat="1" ht="15.75" x14ac:dyDescent="0.25">
      <c r="A159" s="28" t="s">
        <v>131</v>
      </c>
      <c r="B159" s="3">
        <v>47</v>
      </c>
      <c r="C159" s="3">
        <v>22</v>
      </c>
      <c r="D159" s="3">
        <v>400</v>
      </c>
      <c r="E159" s="10"/>
      <c r="F159" s="4">
        <f t="shared" si="151"/>
        <v>0</v>
      </c>
      <c r="G159" s="10"/>
      <c r="H159" s="10"/>
      <c r="I159" s="4">
        <f t="shared" si="152"/>
        <v>0</v>
      </c>
    </row>
    <row r="160" spans="1:9" s="34" customFormat="1" ht="15.75" x14ac:dyDescent="0.25">
      <c r="A160" s="28" t="s">
        <v>132</v>
      </c>
      <c r="B160" s="3">
        <v>47</v>
      </c>
      <c r="C160" s="3">
        <v>22</v>
      </c>
      <c r="D160" s="3">
        <v>500</v>
      </c>
      <c r="E160" s="10"/>
      <c r="F160" s="4">
        <f t="shared" si="151"/>
        <v>0</v>
      </c>
      <c r="G160" s="10"/>
      <c r="H160" s="10"/>
      <c r="I160" s="4">
        <f t="shared" si="152"/>
        <v>0</v>
      </c>
    </row>
    <row r="161" spans="1:9" s="34" customFormat="1" ht="15.75" x14ac:dyDescent="0.25">
      <c r="A161" s="28" t="s">
        <v>133</v>
      </c>
      <c r="B161" s="3">
        <v>47</v>
      </c>
      <c r="C161" s="3">
        <v>22</v>
      </c>
      <c r="D161" s="3">
        <v>600</v>
      </c>
      <c r="E161" s="10"/>
      <c r="F161" s="4">
        <f t="shared" si="151"/>
        <v>0</v>
      </c>
      <c r="G161" s="10"/>
      <c r="H161" s="10"/>
      <c r="I161" s="4">
        <f t="shared" si="152"/>
        <v>0</v>
      </c>
    </row>
    <row r="162" spans="1:9" s="34" customFormat="1" ht="31.5" x14ac:dyDescent="0.25">
      <c r="A162" s="28" t="s">
        <v>134</v>
      </c>
      <c r="B162" s="3">
        <v>47</v>
      </c>
      <c r="C162" s="3">
        <v>22</v>
      </c>
      <c r="D162" s="3">
        <v>700</v>
      </c>
      <c r="E162" s="10"/>
      <c r="F162" s="4">
        <f t="shared" si="151"/>
        <v>0</v>
      </c>
      <c r="G162" s="10"/>
      <c r="H162" s="10"/>
      <c r="I162" s="4">
        <f t="shared" si="152"/>
        <v>0</v>
      </c>
    </row>
    <row r="163" spans="1:9" s="34" customFormat="1" ht="31.5" x14ac:dyDescent="0.25">
      <c r="A163" s="28" t="s">
        <v>135</v>
      </c>
      <c r="B163" s="3">
        <v>47</v>
      </c>
      <c r="C163" s="3">
        <v>22</v>
      </c>
      <c r="D163" s="3">
        <v>800</v>
      </c>
      <c r="E163" s="10"/>
      <c r="F163" s="4">
        <f t="shared" si="151"/>
        <v>0</v>
      </c>
      <c r="G163" s="10"/>
      <c r="H163" s="10"/>
      <c r="I163" s="4">
        <f t="shared" si="152"/>
        <v>0</v>
      </c>
    </row>
    <row r="164" spans="1:9" s="34" customFormat="1" ht="15.75" x14ac:dyDescent="0.25">
      <c r="A164" s="28" t="s">
        <v>136</v>
      </c>
      <c r="B164" s="3">
        <v>47</v>
      </c>
      <c r="C164" s="3">
        <v>22</v>
      </c>
      <c r="D164" s="3">
        <v>900</v>
      </c>
      <c r="E164" s="10"/>
      <c r="F164" s="4">
        <f t="shared" si="151"/>
        <v>0</v>
      </c>
      <c r="G164" s="10"/>
      <c r="H164" s="10"/>
      <c r="I164" s="4">
        <f t="shared" si="152"/>
        <v>0</v>
      </c>
    </row>
    <row r="165" spans="1:9" ht="15.75" x14ac:dyDescent="0.25">
      <c r="A165" s="28" t="s">
        <v>137</v>
      </c>
      <c r="B165" s="3">
        <v>47</v>
      </c>
      <c r="C165" s="3">
        <v>30</v>
      </c>
      <c r="D165" s="3" t="s">
        <v>7</v>
      </c>
      <c r="E165" s="11">
        <f t="shared" ref="E165" si="153">E166+E167</f>
        <v>74300.760999999999</v>
      </c>
      <c r="F165" s="11">
        <f>F166+F167</f>
        <v>0</v>
      </c>
      <c r="G165" s="11">
        <f t="shared" ref="G165:H165" si="154">G166+G167</f>
        <v>0</v>
      </c>
      <c r="H165" s="11">
        <f t="shared" si="154"/>
        <v>0</v>
      </c>
      <c r="I165" s="11">
        <f t="shared" ref="I165" si="155">I166+I167</f>
        <v>74300.760999999999</v>
      </c>
    </row>
    <row r="166" spans="1:9" ht="15.75" x14ac:dyDescent="0.25">
      <c r="A166" s="28" t="s">
        <v>138</v>
      </c>
      <c r="B166" s="3">
        <v>47</v>
      </c>
      <c r="C166" s="3">
        <v>31</v>
      </c>
      <c r="D166" s="3" t="s">
        <v>7</v>
      </c>
      <c r="E166" s="10">
        <v>74300.760999999999</v>
      </c>
      <c r="F166" s="4">
        <f>SUM(G166:H166)</f>
        <v>0</v>
      </c>
      <c r="G166" s="4"/>
      <c r="H166" s="10"/>
      <c r="I166" s="4">
        <f t="shared" ref="I166:I167" si="156">+E166+F166</f>
        <v>74300.760999999999</v>
      </c>
    </row>
    <row r="167" spans="1:9" s="34" customFormat="1" ht="15.75" x14ac:dyDescent="0.25">
      <c r="A167" s="28" t="s">
        <v>139</v>
      </c>
      <c r="B167" s="3">
        <v>47</v>
      </c>
      <c r="C167" s="3">
        <v>32</v>
      </c>
      <c r="D167" s="3" t="s">
        <v>7</v>
      </c>
      <c r="E167" s="10"/>
      <c r="F167" s="4">
        <f>SUM(G167:H167)</f>
        <v>0</v>
      </c>
      <c r="G167" s="10"/>
      <c r="H167" s="10"/>
      <c r="I167" s="4">
        <f t="shared" si="156"/>
        <v>0</v>
      </c>
    </row>
    <row r="168" spans="1:9" ht="15.75" x14ac:dyDescent="0.25">
      <c r="A168" s="33" t="s">
        <v>51</v>
      </c>
      <c r="B168" s="1">
        <v>48</v>
      </c>
      <c r="C168" s="1" t="s">
        <v>27</v>
      </c>
      <c r="D168" s="1" t="s">
        <v>7</v>
      </c>
      <c r="E168" s="11">
        <f t="shared" ref="E168" si="157">E169+E170</f>
        <v>7221.6289400000005</v>
      </c>
      <c r="F168" s="11">
        <f>F169+F170</f>
        <v>40291455.160740003</v>
      </c>
      <c r="G168" s="11">
        <f t="shared" ref="G168:H168" si="158">G169+G170</f>
        <v>40030553.783739999</v>
      </c>
      <c r="H168" s="11">
        <f t="shared" si="158"/>
        <v>260901.37700000001</v>
      </c>
      <c r="I168" s="11">
        <f t="shared" ref="I168" si="159">I169+I170</f>
        <v>40298676.789680004</v>
      </c>
    </row>
    <row r="169" spans="1:9" s="34" customFormat="1" ht="15.75" x14ac:dyDescent="0.25">
      <c r="A169" s="28" t="s">
        <v>140</v>
      </c>
      <c r="B169" s="3">
        <v>48</v>
      </c>
      <c r="C169" s="3">
        <v>10</v>
      </c>
      <c r="D169" s="3" t="s">
        <v>7</v>
      </c>
      <c r="E169" s="10"/>
      <c r="F169" s="4">
        <f>SUM(G169:H169)</f>
        <v>0</v>
      </c>
      <c r="G169" s="10"/>
      <c r="H169" s="10"/>
      <c r="I169" s="4">
        <f>+E169+F169</f>
        <v>0</v>
      </c>
    </row>
    <row r="170" spans="1:9" ht="15.75" x14ac:dyDescent="0.25">
      <c r="A170" s="28" t="s">
        <v>52</v>
      </c>
      <c r="B170" s="3">
        <v>48</v>
      </c>
      <c r="C170" s="3">
        <v>20</v>
      </c>
      <c r="D170" s="3" t="s">
        <v>7</v>
      </c>
      <c r="E170" s="11">
        <f t="shared" ref="E170" si="160">E171+E182</f>
        <v>7221.6289400000005</v>
      </c>
      <c r="F170" s="11">
        <f>F171+F182</f>
        <v>40291455.160740003</v>
      </c>
      <c r="G170" s="11">
        <f t="shared" ref="G170:H170" si="161">G171+G182</f>
        <v>40030553.783739999</v>
      </c>
      <c r="H170" s="11">
        <f t="shared" si="161"/>
        <v>260901.37700000001</v>
      </c>
      <c r="I170" s="11">
        <f t="shared" ref="I170" si="162">I171+I182</f>
        <v>40298676.789680004</v>
      </c>
    </row>
    <row r="171" spans="1:9" ht="15.75" x14ac:dyDescent="0.25">
      <c r="A171" s="28" t="s">
        <v>53</v>
      </c>
      <c r="B171" s="3">
        <v>48</v>
      </c>
      <c r="C171" s="3">
        <v>21</v>
      </c>
      <c r="D171" s="3" t="s">
        <v>7</v>
      </c>
      <c r="E171" s="11">
        <f t="shared" ref="E171" si="163">E172+E178+E179+E180+E181</f>
        <v>7221.6289400000005</v>
      </c>
      <c r="F171" s="11">
        <f>F172+F178+F179+F180+F181</f>
        <v>40291455.160740003</v>
      </c>
      <c r="G171" s="11">
        <f t="shared" ref="G171:H171" si="164">G172+G178+G179+G180+G181</f>
        <v>40030553.783739999</v>
      </c>
      <c r="H171" s="11">
        <f t="shared" si="164"/>
        <v>260901.37700000001</v>
      </c>
      <c r="I171" s="11">
        <f t="shared" ref="I171" si="165">I172+I178+I179+I180+I181</f>
        <v>40298676.789680004</v>
      </c>
    </row>
    <row r="172" spans="1:9" ht="15.75" x14ac:dyDescent="0.25">
      <c r="A172" s="28" t="s">
        <v>52</v>
      </c>
      <c r="B172" s="3">
        <v>48</v>
      </c>
      <c r="C172" s="3">
        <v>21</v>
      </c>
      <c r="D172" s="3">
        <v>100</v>
      </c>
      <c r="E172" s="11">
        <f t="shared" ref="E172" si="166">E173+E174+E175+E177</f>
        <v>0</v>
      </c>
      <c r="F172" s="11">
        <f>F173+F174+F175+F177+F176</f>
        <v>40291455.160740003</v>
      </c>
      <c r="G172" s="11">
        <f>G173+G174+G175+G177+G176</f>
        <v>40030553.783739999</v>
      </c>
      <c r="H172" s="11">
        <f>H173+H174+H175+H177+H176</f>
        <v>260901.37700000001</v>
      </c>
      <c r="I172" s="11">
        <f>I173+I174+I175+I177+I176</f>
        <v>40291455.160740003</v>
      </c>
    </row>
    <row r="173" spans="1:9" s="34" customFormat="1" ht="15.75" x14ac:dyDescent="0.25">
      <c r="A173" s="28" t="s">
        <v>141</v>
      </c>
      <c r="B173" s="3">
        <v>48</v>
      </c>
      <c r="C173" s="3">
        <v>21</v>
      </c>
      <c r="D173" s="3">
        <v>110</v>
      </c>
      <c r="E173" s="10"/>
      <c r="F173" s="4">
        <f t="shared" ref="F173:F182" si="167">SUM(G173:H173)</f>
        <v>11124</v>
      </c>
      <c r="G173" s="10"/>
      <c r="H173" s="10">
        <v>11124</v>
      </c>
      <c r="I173" s="4">
        <f t="shared" ref="I173:I182" si="168">+E173+F173</f>
        <v>11124</v>
      </c>
    </row>
    <row r="174" spans="1:9" s="34" customFormat="1" ht="15.75" x14ac:dyDescent="0.25">
      <c r="A174" s="28" t="s">
        <v>54</v>
      </c>
      <c r="B174" s="3">
        <v>48</v>
      </c>
      <c r="C174" s="3">
        <v>21</v>
      </c>
      <c r="D174" s="3">
        <v>120</v>
      </c>
      <c r="E174" s="10"/>
      <c r="F174" s="4">
        <f t="shared" si="167"/>
        <v>1169559.5460099999</v>
      </c>
      <c r="G174" s="10">
        <v>1169559.5460099999</v>
      </c>
      <c r="H174" s="10"/>
      <c r="I174" s="4">
        <f t="shared" si="168"/>
        <v>1169559.5460099999</v>
      </c>
    </row>
    <row r="175" spans="1:9" s="34" customFormat="1" ht="15.75" x14ac:dyDescent="0.25">
      <c r="A175" s="28" t="s">
        <v>142</v>
      </c>
      <c r="B175" s="3">
        <v>48</v>
      </c>
      <c r="C175" s="3">
        <v>21</v>
      </c>
      <c r="D175" s="3" t="s">
        <v>143</v>
      </c>
      <c r="E175" s="10"/>
      <c r="F175" s="4">
        <f t="shared" si="167"/>
        <v>5000</v>
      </c>
      <c r="G175" s="10">
        <v>5000</v>
      </c>
      <c r="H175" s="10"/>
      <c r="I175" s="4">
        <f t="shared" si="168"/>
        <v>5000</v>
      </c>
    </row>
    <row r="176" spans="1:9" s="34" customFormat="1" ht="15.75" x14ac:dyDescent="0.25">
      <c r="A176" s="28" t="s">
        <v>174</v>
      </c>
      <c r="B176" s="3">
        <v>48</v>
      </c>
      <c r="C176" s="3">
        <v>21</v>
      </c>
      <c r="D176" s="3" t="s">
        <v>173</v>
      </c>
      <c r="E176" s="10"/>
      <c r="F176" s="4">
        <f t="shared" si="167"/>
        <v>11050400</v>
      </c>
      <c r="G176" s="10">
        <v>11050400</v>
      </c>
      <c r="H176" s="10"/>
      <c r="I176" s="4">
        <f t="shared" si="168"/>
        <v>11050400</v>
      </c>
    </row>
    <row r="177" spans="1:9" ht="15.75" x14ac:dyDescent="0.25">
      <c r="A177" s="28" t="s">
        <v>144</v>
      </c>
      <c r="B177" s="3">
        <v>48</v>
      </c>
      <c r="C177" s="3">
        <v>21</v>
      </c>
      <c r="D177" s="3" t="s">
        <v>145</v>
      </c>
      <c r="E177" s="10"/>
      <c r="F177" s="4">
        <f t="shared" si="167"/>
        <v>28055371.61473</v>
      </c>
      <c r="G177" s="4">
        <v>27805594.23773</v>
      </c>
      <c r="H177" s="10">
        <v>249777.37700000001</v>
      </c>
      <c r="I177" s="4">
        <f t="shared" si="168"/>
        <v>28055371.61473</v>
      </c>
    </row>
    <row r="178" spans="1:9" ht="15.75" x14ac:dyDescent="0.25">
      <c r="A178" s="28" t="s">
        <v>146</v>
      </c>
      <c r="B178" s="3">
        <v>48</v>
      </c>
      <c r="C178" s="3">
        <v>21</v>
      </c>
      <c r="D178" s="3">
        <v>200</v>
      </c>
      <c r="E178" s="10"/>
      <c r="F178" s="4">
        <f t="shared" si="167"/>
        <v>0</v>
      </c>
      <c r="G178" s="10"/>
      <c r="H178" s="10"/>
      <c r="I178" s="4">
        <f t="shared" si="168"/>
        <v>0</v>
      </c>
    </row>
    <row r="179" spans="1:9" s="34" customFormat="1" ht="15.75" x14ac:dyDescent="0.25">
      <c r="A179" s="28" t="s">
        <v>147</v>
      </c>
      <c r="B179" s="3">
        <v>48</v>
      </c>
      <c r="C179" s="3">
        <v>21</v>
      </c>
      <c r="D179" s="3">
        <v>300</v>
      </c>
      <c r="E179" s="10"/>
      <c r="F179" s="4">
        <f t="shared" si="167"/>
        <v>0</v>
      </c>
      <c r="G179" s="10"/>
      <c r="H179" s="10"/>
      <c r="I179" s="4">
        <f t="shared" si="168"/>
        <v>0</v>
      </c>
    </row>
    <row r="180" spans="1:9" s="34" customFormat="1" ht="15.75" x14ac:dyDescent="0.25">
      <c r="A180" s="28" t="s">
        <v>148</v>
      </c>
      <c r="B180" s="3">
        <v>48</v>
      </c>
      <c r="C180" s="3">
        <v>21</v>
      </c>
      <c r="D180" s="3">
        <v>500</v>
      </c>
      <c r="E180" s="10">
        <v>7221.6289400000005</v>
      </c>
      <c r="F180" s="4">
        <f t="shared" si="167"/>
        <v>0</v>
      </c>
      <c r="G180" s="10"/>
      <c r="H180" s="10"/>
      <c r="I180" s="4">
        <f t="shared" si="168"/>
        <v>7221.6289400000005</v>
      </c>
    </row>
    <row r="181" spans="1:9" s="34" customFormat="1" ht="31.5" x14ac:dyDescent="0.25">
      <c r="A181" s="28" t="s">
        <v>149</v>
      </c>
      <c r="B181" s="3">
        <v>48</v>
      </c>
      <c r="C181" s="3">
        <v>21</v>
      </c>
      <c r="D181" s="3">
        <v>600</v>
      </c>
      <c r="E181" s="10"/>
      <c r="F181" s="4">
        <f t="shared" si="167"/>
        <v>0</v>
      </c>
      <c r="G181" s="10"/>
      <c r="H181" s="10"/>
      <c r="I181" s="4">
        <f t="shared" si="168"/>
        <v>0</v>
      </c>
    </row>
    <row r="182" spans="1:9" s="34" customFormat="1" ht="15.75" x14ac:dyDescent="0.25">
      <c r="A182" s="28" t="s">
        <v>150</v>
      </c>
      <c r="B182" s="3">
        <v>48</v>
      </c>
      <c r="C182" s="3">
        <v>22</v>
      </c>
      <c r="D182" s="3" t="s">
        <v>7</v>
      </c>
      <c r="E182" s="10"/>
      <c r="F182" s="4">
        <f t="shared" si="167"/>
        <v>0</v>
      </c>
      <c r="G182" s="10"/>
      <c r="H182" s="10"/>
      <c r="I182" s="4">
        <f t="shared" si="168"/>
        <v>0</v>
      </c>
    </row>
    <row r="184" spans="1:9" x14ac:dyDescent="0.25">
      <c r="G184" s="43"/>
    </row>
  </sheetData>
  <protectedRanges>
    <protectedRange password="CE28" sqref="F172:I172" name="Диапазон1_1_1_1_1"/>
    <protectedRange sqref="F48:H48 F54:H54 F56:H56 F34:H34 F51:H51 F40:H40 G52:H52 F46:H46 F36:H37 E37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4-кв</vt:lpstr>
      <vt:lpstr>'4-кв'!Заголовки_для_печати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Asilbek Abdiyev</cp:lastModifiedBy>
  <cp:lastPrinted>2024-08-01T05:12:26Z</cp:lastPrinted>
  <dcterms:created xsi:type="dcterms:W3CDTF">2023-06-21T09:38:23Z</dcterms:created>
  <dcterms:modified xsi:type="dcterms:W3CDTF">2026-01-06T05:32:37Z</dcterms:modified>
</cp:coreProperties>
</file>