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pen budget\"/>
    </mc:Choice>
  </mc:AlternateContent>
  <bookViews>
    <workbookView xWindow="0" yWindow="0" windowWidth="28800" windowHeight="11730" activeTab="2"/>
  </bookViews>
  <sheets>
    <sheet name="1" sheetId="6" r:id="rId1"/>
    <sheet name="2" sheetId="7" r:id="rId2"/>
    <sheet name="3" sheetId="5" r:id="rId3"/>
  </sheets>
  <definedNames>
    <definedName name="_xlnm.Print_Area" localSheetId="0">'1'!$A$6:$F$35</definedName>
    <definedName name="_xlnm.Print_Area" localSheetId="1">'2'!$A$4:$J$26</definedName>
    <definedName name="_xlnm.Print_Area" localSheetId="2">'3'!$A$5:$J$24</definedName>
  </definedNames>
  <calcPr calcId="162913"/>
</workbook>
</file>

<file path=xl/calcChain.xml><?xml version="1.0" encoding="utf-8"?>
<calcChain xmlns="http://schemas.openxmlformats.org/spreadsheetml/2006/main">
  <c r="E19" i="7" l="1"/>
  <c r="F13" i="6"/>
  <c r="F16" i="6" s="1"/>
  <c r="I10" i="7"/>
  <c r="I19" i="7" l="1"/>
  <c r="H18" i="7"/>
  <c r="F21" i="6" l="1"/>
  <c r="E21" i="6"/>
  <c r="C21" i="6" l="1"/>
  <c r="I20" i="5" l="1"/>
  <c r="H20" i="5"/>
  <c r="G20" i="5"/>
  <c r="F20" i="5"/>
  <c r="J19" i="5"/>
  <c r="J18" i="5"/>
  <c r="J17" i="5"/>
  <c r="J16" i="5"/>
  <c r="A12" i="5"/>
  <c r="A13" i="5" s="1"/>
  <c r="A14" i="5" s="1"/>
  <c r="A15" i="5" s="1"/>
  <c r="A16" i="5" s="1"/>
  <c r="A17" i="5" s="1"/>
  <c r="A18" i="5" s="1"/>
  <c r="A19" i="5" s="1"/>
  <c r="J15" i="5" l="1"/>
  <c r="J14" i="5"/>
  <c r="J13" i="5"/>
  <c r="J12" i="5"/>
  <c r="J11" i="5"/>
  <c r="J20" i="5" l="1"/>
  <c r="G19" i="7"/>
  <c r="F19" i="7"/>
  <c r="H16" i="7" l="1"/>
  <c r="H15" i="7"/>
  <c r="H14" i="7"/>
  <c r="H10" i="7" l="1"/>
  <c r="H17" i="7"/>
  <c r="H13" i="7"/>
  <c r="H12" i="7"/>
  <c r="D11" i="7"/>
  <c r="D19" i="7" s="1"/>
  <c r="H11" i="7" l="1"/>
  <c r="H19" i="7" s="1"/>
</calcChain>
</file>

<file path=xl/sharedStrings.xml><?xml version="1.0" encoding="utf-8"?>
<sst xmlns="http://schemas.openxmlformats.org/spreadsheetml/2006/main" count="122" uniqueCount="107">
  <si>
    <t>Т/р</t>
  </si>
  <si>
    <t>Тадбирнинг хос рақами (ID)</t>
  </si>
  <si>
    <t>Жами тўпланган овозлар сони</t>
  </si>
  <si>
    <t>Тадбирнинг қисқача мазмуни (соҳаси)</t>
  </si>
  <si>
    <t>Тадбирни молиялаштириш учун очилган ҳисобварақ</t>
  </si>
  <si>
    <t>Тадбирнинг фуқаро томонидан киритилган дастлабки қиймати</t>
  </si>
  <si>
    <t>Тадбирни амалга ошириш қиймати*</t>
  </si>
  <si>
    <t>Ажратилган маблағлар</t>
  </si>
  <si>
    <t>Бажарилган ишлар учун тўлаб берилган маблағлар</t>
  </si>
  <si>
    <t>Қолдиқ маблағлар</t>
  </si>
  <si>
    <t>МАЪЛУМОТ</t>
  </si>
  <si>
    <t>Т/с</t>
  </si>
  <si>
    <t>Кўрсаткич номи</t>
  </si>
  <si>
    <t>Йил бошига қолдиқ</t>
  </si>
  <si>
    <t xml:space="preserve"> Фуқаролар ташаббуси жамғармасига ўтказилган маблағлар*</t>
  </si>
  <si>
    <t>Жамоатчилик фикри асосида шакллантирилган (ғолиб деб топилган) тадбирларни молиялаштириш учун йўналтирилган маблағлар**</t>
  </si>
  <si>
    <t>Тадбирларни амалга ошираётган пудратчи ташкилотларга бажарилган ишлар учун тўланган маблағлар</t>
  </si>
  <si>
    <t>Тадбирларни молиялаштиришга ажратилган, бироқ пудратчи ташкилотларга тўлаб берилмаган қолдиқ маблағлар</t>
  </si>
  <si>
    <t>Фуқаролар ташаббуси жамғармасидаги қолдиқ маблағлар</t>
  </si>
  <si>
    <t>2-жадвал</t>
  </si>
  <si>
    <t>Бажарилган тадбирлар номи</t>
  </si>
  <si>
    <t>Молиялаштирилган таклифлар сони</t>
  </si>
  <si>
    <t>ўлчов бирлиги</t>
  </si>
  <si>
    <t>миқдори</t>
  </si>
  <si>
    <t>сарфланган маблағлар</t>
  </si>
  <si>
    <t>Ҳудудий ички йўллар</t>
  </si>
  <si>
    <t>умумий узунлиги</t>
  </si>
  <si>
    <t>Умумтаълим мактабларини таъмирлаш ва жиҳозлаш</t>
  </si>
  <si>
    <t>сони</t>
  </si>
  <si>
    <t>Мактабгача таълим муассасаларини таъмирлаш ва жиҳозлаш</t>
  </si>
  <si>
    <t>Соғлиқни сақлаш муассасаларини таъмирлаш ва жиҳозлаш</t>
  </si>
  <si>
    <t>Бошқа ижтимоий соҳа муассасаларини таъмирлаш ва жиҳозлаш</t>
  </si>
  <si>
    <t>Ичимлик суви таъминотини яхшилаш</t>
  </si>
  <si>
    <t>Кўча чироқларини ўрнатиш</t>
  </si>
  <si>
    <t>чироқлар сони</t>
  </si>
  <si>
    <t>Ободонлаштириш ва кўкаламзорлаштириш</t>
  </si>
  <si>
    <t>тадбирлар сони</t>
  </si>
  <si>
    <t>Бошқа тадбирлар</t>
  </si>
  <si>
    <t xml:space="preserve">Ташаббусли бюджетлаштириш натижалари бўйича маълумотга
1-ИЛОВА </t>
  </si>
  <si>
    <t>Фуқаролар ташаббуси жамғармаси маблағларини шакллантириш манбалари</t>
  </si>
  <si>
    <t>Фуқаролар ташаббуси жамғармасига йўналтирилиши лозим бўлган маблағлар</t>
  </si>
  <si>
    <t>Фуқаролар ташаббуси жамғармасига ҳақиқатда ўтказилган маблағлар</t>
  </si>
  <si>
    <t>Фарқи</t>
  </si>
  <si>
    <t>Изоҳ</t>
  </si>
  <si>
    <t>1-чорак</t>
  </si>
  <si>
    <t>2-чорак</t>
  </si>
  <si>
    <t>3-чорак</t>
  </si>
  <si>
    <t>4-чорак</t>
  </si>
  <si>
    <t>Туман (шаҳар) бюджетининг тасдиқланган умумий харажатларининг 5 фоиз қисми миқдорида ажратиладиган маблағлар</t>
  </si>
  <si>
    <t>Туман (шаҳар) бюджетининг қўшимча манбаларининг 30 фоизи миқдорида ажратиладиган маблағлар</t>
  </si>
  <si>
    <t>Шу жумладан</t>
  </si>
  <si>
    <t>эркин қолдиқ маблағлари</t>
  </si>
  <si>
    <t>даромадларнинг ҳисобот чораклари якунлари бўйича аниқланадиган прогноздан ошириб бажарилган қисми</t>
  </si>
  <si>
    <t>давлат даромадига ўтказилган мол-мулкни реализация қилишдан тушган тушумлар</t>
  </si>
  <si>
    <t>электрон савдо майдончасида ер участкаларига бўлган ҳуқуқларни сотишдан тушган маблағлар</t>
  </si>
  <si>
    <t>бюджетдан ажратиладиган маблағлар камайтирилиши натижасида бўшаб қолган маблағлар</t>
  </si>
  <si>
    <t>Жами ажратиладиган маблағлар</t>
  </si>
  <si>
    <t>Республика бюджети қўшимча манбалари ҳисобидан ажратилган маблағ</t>
  </si>
  <si>
    <t>Сумма
(минг.сўм)</t>
  </si>
  <si>
    <t>Кўрсаткичлар</t>
  </si>
  <si>
    <t>минг.сўм</t>
  </si>
  <si>
    <t>Тадбирнинг молиялаштирилиши (минг.сўм)</t>
  </si>
  <si>
    <t>Туман (шаҳар) бюджетлари маблағларини жамоатчилик фикри асосида шакллантирилган тадбирларга йўналтириш тартиби тўғрисидаги намунавий низомга
3-ИЛОВА</t>
  </si>
  <si>
    <t>Туман (шаҳар) бюджетлари маблағларини жамоатчилик фикри асосида шакллантирилган тадбирларга йўналтириш тартиби тўғрисидаги намунавий низомга
4-ИЛОВА</t>
  </si>
  <si>
    <t>Мўйноқ туманида фуқаролар ташаббуси жамғармаси маблағларини шакллантирилиши юзасидан</t>
  </si>
  <si>
    <t xml:space="preserve">Мўйноқ туманида ташаббусли бюджетлаштириш натижалари тўғрисида </t>
  </si>
  <si>
    <t>Мўйноқ тумани</t>
  </si>
  <si>
    <t>1-жадвал</t>
  </si>
  <si>
    <t>ЖАМИ:</t>
  </si>
  <si>
    <t>Фуқаролар ташаббуси жамғармасидан жамоатчилик фикри асосида шакллантирилган (ғолиб деб топилган) тадбирларни молиялаштириш учун йўналтирилган маблағлар юзасидан</t>
  </si>
  <si>
    <t>Мўйноқ тумани хокимининг Иқтисодиёт-молия ва камбагалликни қискарттириш масалалари буйича биринчи уринбосари Иқтисодиёт ва молия бўлими бошлиғи:</t>
  </si>
  <si>
    <t>Д.Нурманов</t>
  </si>
  <si>
    <t>03.07.2025 йил</t>
  </si>
  <si>
    <t>050367535002</t>
  </si>
  <si>
    <t xml:space="preserve">Мойнақ районы Дослық МПЖ №23-санлы трансформатор пунктинен шығыушы ески  3,2 км узынлықтағы  0,4 кВ хауа линиясын реконстукция етиу. </t>
  </si>
  <si>
    <t>050368314002</t>
  </si>
  <si>
    <t>Мойнак районы Тик-озек АПЖдагы Махалле имаратын тазадан курыу.</t>
  </si>
  <si>
    <t>050369781002</t>
  </si>
  <si>
    <t>95 В 124 "Қонырат-Мойнақ" автомобил жолы (76 км) - Шағырлы аўылы - Порлытау ауылы автомобил жолының 5-9 км аралығы. Бозатаў АПЖ Амудария аўылынан - Кыпшакдария ауылына шекемги аралык.</t>
  </si>
  <si>
    <t>050369853002</t>
  </si>
  <si>
    <t xml:space="preserve">Д-231 (4Р-173) "Қонырат-Мойнақ" автомобил жолынын 23-24 км аралыгындагы ески капламанын орнына жана каплама жаткызыу зарур. </t>
  </si>
  <si>
    <t>050369603002</t>
  </si>
  <si>
    <t>95 В 124 "Қонырат-Мойнақ" автомобил жолы (76 км) - Шағырлы аўылы -  Порлытау ауылы автомобил жолының 0-5 км аралығы.  Бозатаў АПЖ Шағырлы аўылынан - Амудария ауылына шекемги аралык.</t>
  </si>
  <si>
    <t>050369882002</t>
  </si>
  <si>
    <t>Д-231 (4Р-173) "Қонырат-Мойнақ" автомобил жолынын 24-25 км аралыгындагы ески капламанын орнына жана каплама жаткызыу зарур.</t>
  </si>
  <si>
    <t>4Р-173 Қонырат-Мойнақ автомобил жолынын 25-30 км аралыгындагы ой-шукирларга асфальт жаткызыу зарур.</t>
  </si>
  <si>
    <t>050380661002</t>
  </si>
  <si>
    <t>Соғлиқни сақлаш муассасаларини таъмирлаш ва моддий-техника базасини ривожлантириш тадбирлари</t>
  </si>
  <si>
    <t>050369959002</t>
  </si>
  <si>
    <t>Муйнок тумани Муйнок АГРС  дан  №-1  юкори босимли ст ГТП  гача булган  Д-273 мм ер ости юкори басим  газ кувурини реконструкция килиш</t>
  </si>
  <si>
    <t>Жами</t>
  </si>
  <si>
    <t>401722860352227013990017003</t>
  </si>
  <si>
    <t>401722860352227049805236001</t>
  </si>
  <si>
    <t>401722860352227045204118001</t>
  </si>
  <si>
    <t>401722860352227045204118002</t>
  </si>
  <si>
    <t>401722860352227045204118005</t>
  </si>
  <si>
    <t>401722860352227045204118003</t>
  </si>
  <si>
    <t>401722860352227045204118004</t>
  </si>
  <si>
    <t>401722860352227073101054002</t>
  </si>
  <si>
    <t>401722860352227013990017002</t>
  </si>
  <si>
    <t>Х</t>
  </si>
  <si>
    <t>2024 йил мавсумлардаги обьектлардан иктисод килинган маблаглар</t>
  </si>
  <si>
    <t>2.1</t>
  </si>
  <si>
    <t>2.2</t>
  </si>
  <si>
    <t>2.3</t>
  </si>
  <si>
    <t>2.4</t>
  </si>
  <si>
    <t>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</si>
</sst>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#,##0_ ;[Red]\-#,##0\ "/>
    <numFmt numFmtId="165" formatCode="#,##0.0"/>
    <numFmt numFmtId="166" formatCode="#,##0.0_ ;[Red]\-#,##0.0\ "/>
    <numFmt numFmtId="167" formatCode="#,##0.00_ ;[Red]\-#,##0.00\ "/>
  </numFmts>
  <fonts count="22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name val="Times New Roman"/>
      <family val="2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</cellStyleXfs>
  <cellXfs count="10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4" fontId="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64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 wrapText="1"/>
    </xf>
    <xf numFmtId="4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Alignment="1">
      <alignment wrapText="1"/>
    </xf>
    <xf numFmtId="165" fontId="1" fillId="0" borderId="1" xfId="0" applyNumberFormat="1" applyFont="1" applyBorder="1" applyAlignment="1">
      <alignment horizontal="center" vertical="center" wrapText="1"/>
    </xf>
    <xf numFmtId="14" fontId="11" fillId="0" borderId="0" xfId="0" applyNumberFormat="1" applyFont="1" applyAlignment="1"/>
    <xf numFmtId="0" fontId="6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6" fontId="14" fillId="0" borderId="1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166" fontId="13" fillId="0" borderId="0" xfId="0" applyNumberFormat="1" applyFont="1"/>
    <xf numFmtId="0" fontId="13" fillId="0" borderId="0" xfId="0" applyFont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43" fontId="13" fillId="0" borderId="0" xfId="1" applyFont="1" applyAlignment="1">
      <alignment vertical="center"/>
    </xf>
    <xf numFmtId="166" fontId="15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6" fillId="0" borderId="0" xfId="2" applyFont="1" applyAlignment="1"/>
    <xf numFmtId="0" fontId="6" fillId="0" borderId="0" xfId="0" applyFont="1" applyAlignment="1"/>
    <xf numFmtId="0" fontId="18" fillId="0" borderId="0" xfId="0" applyFont="1" applyAlignment="1"/>
    <xf numFmtId="0" fontId="19" fillId="0" borderId="0" xfId="0" applyFont="1"/>
    <xf numFmtId="164" fontId="8" fillId="2" borderId="1" xfId="3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2" borderId="1" xfId="3" applyFont="1" applyFill="1" applyBorder="1" applyAlignment="1">
      <alignment horizontal="center" vertical="center" wrapText="1"/>
    </xf>
    <xf numFmtId="0" fontId="20" fillId="0" borderId="6" xfId="3" applyFont="1" applyFill="1" applyBorder="1" applyAlignment="1">
      <alignment horizontal="center" vertical="center" wrapText="1"/>
    </xf>
    <xf numFmtId="167" fontId="14" fillId="0" borderId="1" xfId="0" applyNumberFormat="1" applyFont="1" applyBorder="1" applyAlignment="1">
      <alignment horizontal="center" vertical="center"/>
    </xf>
    <xf numFmtId="167" fontId="13" fillId="0" borderId="1" xfId="0" applyNumberFormat="1" applyFont="1" applyBorder="1" applyAlignment="1">
      <alignment horizontal="center" vertical="center" wrapText="1"/>
    </xf>
    <xf numFmtId="167" fontId="14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165" fontId="2" fillId="0" borderId="1" xfId="2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/>
    </xf>
    <xf numFmtId="166" fontId="7" fillId="0" borderId="0" xfId="0" applyNumberFormat="1" applyFont="1" applyAlignment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14" fontId="9" fillId="0" borderId="0" xfId="0" applyNumberFormat="1" applyFont="1" applyBorder="1" applyAlignment="1">
      <alignment horizontal="left" vertical="center" wrapText="1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2" fillId="0" borderId="2" xfId="2" applyNumberFormat="1" applyFont="1" applyBorder="1" applyAlignment="1">
      <alignment horizontal="left" vertical="center" wrapText="1"/>
    </xf>
    <xf numFmtId="0" fontId="2" fillId="0" borderId="4" xfId="2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164" fontId="8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4" fontId="17" fillId="0" borderId="5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8" fillId="0" borderId="0" xfId="0" applyFont="1" applyAlignment="1">
      <alignment horizontal="left" vertical="center" wrapText="1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zoomScale="70" zoomScaleNormal="100" zoomScaleSheetLayoutView="70" workbookViewId="0">
      <selection activeCell="J15" sqref="J15"/>
    </sheetView>
  </sheetViews>
  <sheetFormatPr defaultRowHeight="15" x14ac:dyDescent="0.25"/>
  <cols>
    <col min="1" max="1" width="6.7109375" style="2" customWidth="1"/>
    <col min="2" max="2" width="126.7109375" style="2" customWidth="1"/>
    <col min="3" max="3" width="50" style="2" customWidth="1"/>
    <col min="4" max="4" width="26.42578125" style="2" customWidth="1"/>
    <col min="5" max="5" width="29" style="2" customWidth="1"/>
    <col min="6" max="6" width="26.85546875" style="2" customWidth="1"/>
    <col min="7" max="7" width="9.140625" style="2"/>
    <col min="8" max="8" width="15.7109375" style="2" bestFit="1" customWidth="1"/>
    <col min="9" max="16384" width="9.140625" style="2"/>
  </cols>
  <sheetData>
    <row r="1" spans="1:8" ht="20.25" customHeight="1" x14ac:dyDescent="0.3">
      <c r="A1" s="20"/>
      <c r="B1" s="20"/>
      <c r="D1" s="64" t="s">
        <v>62</v>
      </c>
      <c r="E1" s="64"/>
      <c r="F1" s="64"/>
    </row>
    <row r="2" spans="1:8" x14ac:dyDescent="0.25">
      <c r="C2" s="6"/>
      <c r="D2" s="64"/>
      <c r="E2" s="64"/>
      <c r="F2" s="64"/>
    </row>
    <row r="3" spans="1:8" x14ac:dyDescent="0.25">
      <c r="C3" s="6"/>
      <c r="D3" s="64"/>
      <c r="E3" s="64"/>
      <c r="F3" s="64"/>
    </row>
    <row r="4" spans="1:8" x14ac:dyDescent="0.25">
      <c r="C4" s="6"/>
      <c r="D4" s="64"/>
      <c r="E4" s="64"/>
      <c r="F4" s="64"/>
    </row>
    <row r="5" spans="1:8" x14ac:dyDescent="0.25">
      <c r="D5" s="64"/>
      <c r="E5" s="64"/>
      <c r="F5" s="64"/>
    </row>
    <row r="6" spans="1:8" ht="34.5" x14ac:dyDescent="0.45">
      <c r="A6" s="62" t="s">
        <v>65</v>
      </c>
      <c r="B6" s="62"/>
      <c r="C6" s="62"/>
      <c r="D6" s="62"/>
      <c r="E6" s="62"/>
      <c r="F6" s="62"/>
    </row>
    <row r="7" spans="1:8" ht="34.5" x14ac:dyDescent="0.45">
      <c r="A7" s="63" t="s">
        <v>10</v>
      </c>
      <c r="B7" s="63"/>
      <c r="C7" s="63"/>
      <c r="D7" s="63"/>
      <c r="E7" s="63"/>
      <c r="F7" s="63"/>
    </row>
    <row r="8" spans="1:8" ht="18.75" customHeight="1" x14ac:dyDescent="0.3">
      <c r="A8" s="4"/>
      <c r="B8" s="37" t="s">
        <v>66</v>
      </c>
      <c r="C8" s="4"/>
      <c r="D8" s="71">
        <v>45841</v>
      </c>
      <c r="E8" s="71"/>
      <c r="F8" s="71"/>
    </row>
    <row r="9" spans="1:8" ht="20.25" customHeight="1" x14ac:dyDescent="0.3">
      <c r="A9" s="5"/>
      <c r="B9" s="22"/>
      <c r="C9" s="5"/>
      <c r="D9" s="5"/>
      <c r="E9" s="5"/>
      <c r="F9" s="35" t="s">
        <v>67</v>
      </c>
    </row>
    <row r="10" spans="1:8" ht="39" customHeight="1" x14ac:dyDescent="0.25">
      <c r="A10" s="12" t="s">
        <v>11</v>
      </c>
      <c r="B10" s="65" t="s">
        <v>12</v>
      </c>
      <c r="C10" s="66"/>
      <c r="D10" s="66"/>
      <c r="E10" s="67"/>
      <c r="F10" s="21" t="s">
        <v>58</v>
      </c>
    </row>
    <row r="11" spans="1:8" ht="42.75" customHeight="1" x14ac:dyDescent="0.25">
      <c r="A11" s="13">
        <v>1</v>
      </c>
      <c r="B11" s="68" t="s">
        <v>13</v>
      </c>
      <c r="C11" s="69"/>
      <c r="D11" s="69"/>
      <c r="E11" s="70"/>
      <c r="F11" s="58">
        <v>751100</v>
      </c>
    </row>
    <row r="12" spans="1:8" ht="42.75" customHeight="1" x14ac:dyDescent="0.25">
      <c r="A12" s="13">
        <v>2</v>
      </c>
      <c r="B12" s="68" t="s">
        <v>14</v>
      </c>
      <c r="C12" s="69"/>
      <c r="D12" s="69"/>
      <c r="E12" s="70"/>
      <c r="F12" s="58">
        <v>10130300</v>
      </c>
    </row>
    <row r="13" spans="1:8" ht="42.75" customHeight="1" x14ac:dyDescent="0.25">
      <c r="A13" s="13">
        <v>3</v>
      </c>
      <c r="B13" s="68" t="s">
        <v>15</v>
      </c>
      <c r="C13" s="69"/>
      <c r="D13" s="69"/>
      <c r="E13" s="70"/>
      <c r="F13" s="58">
        <f>+F14+F15</f>
        <v>9707599.4000000004</v>
      </c>
    </row>
    <row r="14" spans="1:8" ht="42.75" customHeight="1" x14ac:dyDescent="0.25">
      <c r="A14" s="13">
        <v>3.1</v>
      </c>
      <c r="B14" s="68" t="s">
        <v>16</v>
      </c>
      <c r="C14" s="69"/>
      <c r="D14" s="69"/>
      <c r="E14" s="70"/>
      <c r="F14" s="60">
        <v>2064839</v>
      </c>
    </row>
    <row r="15" spans="1:8" ht="42.75" customHeight="1" x14ac:dyDescent="0.25">
      <c r="A15" s="13">
        <v>3.2</v>
      </c>
      <c r="B15" s="68" t="s">
        <v>17</v>
      </c>
      <c r="C15" s="69"/>
      <c r="D15" s="69"/>
      <c r="E15" s="70"/>
      <c r="F15" s="60">
        <v>7642760.4000000004</v>
      </c>
    </row>
    <row r="16" spans="1:8" ht="42.75" customHeight="1" x14ac:dyDescent="0.25">
      <c r="A16" s="12">
        <v>4</v>
      </c>
      <c r="B16" s="74" t="s">
        <v>18</v>
      </c>
      <c r="C16" s="75"/>
      <c r="D16" s="75"/>
      <c r="E16" s="76"/>
      <c r="F16" s="59">
        <f>+F12+F11-F13</f>
        <v>1173800.5999999996</v>
      </c>
      <c r="H16" s="3"/>
    </row>
    <row r="17" spans="1:6" ht="29.25" customHeight="1" x14ac:dyDescent="0.25">
      <c r="A17" s="14"/>
      <c r="B17" s="15"/>
      <c r="C17" s="15"/>
      <c r="D17" s="16"/>
      <c r="E17" s="17"/>
      <c r="F17" s="17"/>
    </row>
    <row r="18" spans="1:6" ht="29.25" customHeight="1" x14ac:dyDescent="0.25">
      <c r="A18" s="14"/>
      <c r="B18" s="15"/>
      <c r="C18" s="15"/>
      <c r="D18" s="16"/>
      <c r="E18" s="17"/>
      <c r="F18" s="14" t="s">
        <v>19</v>
      </c>
    </row>
    <row r="19" spans="1:6" ht="42.75" customHeight="1" x14ac:dyDescent="0.25">
      <c r="A19" s="77" t="s">
        <v>0</v>
      </c>
      <c r="B19" s="77" t="s">
        <v>20</v>
      </c>
      <c r="C19" s="77" t="s">
        <v>21</v>
      </c>
      <c r="D19" s="77" t="s">
        <v>59</v>
      </c>
      <c r="E19" s="77"/>
      <c r="F19" s="77"/>
    </row>
    <row r="20" spans="1:6" ht="42.75" customHeight="1" x14ac:dyDescent="0.25">
      <c r="A20" s="77"/>
      <c r="B20" s="77"/>
      <c r="C20" s="77"/>
      <c r="D20" s="12" t="s">
        <v>22</v>
      </c>
      <c r="E20" s="12" t="s">
        <v>23</v>
      </c>
      <c r="F20" s="12" t="s">
        <v>24</v>
      </c>
    </row>
    <row r="21" spans="1:6" ht="42.75" customHeight="1" x14ac:dyDescent="0.25">
      <c r="A21" s="38"/>
      <c r="B21" s="38" t="s">
        <v>90</v>
      </c>
      <c r="C21" s="38">
        <f>C22+C23+C24+C25+C26+C27+C28+C29+C30</f>
        <v>9</v>
      </c>
      <c r="D21" s="38" t="s">
        <v>100</v>
      </c>
      <c r="E21" s="54">
        <f t="shared" ref="E21:F21" si="0">E22+E23+E24+E25+E26+E27+E28+E29+E30</f>
        <v>9705216</v>
      </c>
      <c r="F21" s="54">
        <f t="shared" si="0"/>
        <v>2064839.47</v>
      </c>
    </row>
    <row r="22" spans="1:6" ht="42.75" customHeight="1" x14ac:dyDescent="0.25">
      <c r="A22" s="13">
        <v>1</v>
      </c>
      <c r="B22" s="28" t="s">
        <v>25</v>
      </c>
      <c r="C22" s="29">
        <v>5</v>
      </c>
      <c r="D22" s="29" t="s">
        <v>26</v>
      </c>
      <c r="E22" s="30">
        <v>6838216</v>
      </c>
      <c r="F22" s="30">
        <v>1912453.66</v>
      </c>
    </row>
    <row r="23" spans="1:6" ht="42.75" customHeight="1" x14ac:dyDescent="0.25">
      <c r="A23" s="13">
        <v>2</v>
      </c>
      <c r="B23" s="28" t="s">
        <v>27</v>
      </c>
      <c r="C23" s="29"/>
      <c r="D23" s="29" t="s">
        <v>60</v>
      </c>
      <c r="E23" s="30">
        <v>0</v>
      </c>
      <c r="F23" s="30">
        <v>0</v>
      </c>
    </row>
    <row r="24" spans="1:6" ht="42.75" customHeight="1" x14ac:dyDescent="0.25">
      <c r="A24" s="13">
        <v>3</v>
      </c>
      <c r="B24" s="28" t="s">
        <v>29</v>
      </c>
      <c r="C24" s="29"/>
      <c r="D24" s="29" t="s">
        <v>28</v>
      </c>
      <c r="E24" s="30">
        <v>0</v>
      </c>
      <c r="F24" s="30">
        <v>0</v>
      </c>
    </row>
    <row r="25" spans="1:6" ht="42.75" customHeight="1" x14ac:dyDescent="0.25">
      <c r="A25" s="13">
        <v>4</v>
      </c>
      <c r="B25" s="28" t="s">
        <v>30</v>
      </c>
      <c r="C25" s="29">
        <v>1</v>
      </c>
      <c r="D25" s="29" t="s">
        <v>28</v>
      </c>
      <c r="E25" s="30">
        <v>258000</v>
      </c>
      <c r="F25" s="31">
        <v>122063.61</v>
      </c>
    </row>
    <row r="26" spans="1:6" ht="42.75" customHeight="1" x14ac:dyDescent="0.25">
      <c r="A26" s="13">
        <v>5</v>
      </c>
      <c r="B26" s="28" t="s">
        <v>31</v>
      </c>
      <c r="C26" s="29"/>
      <c r="D26" s="29" t="s">
        <v>60</v>
      </c>
      <c r="E26" s="30">
        <v>0</v>
      </c>
      <c r="F26" s="30">
        <v>0</v>
      </c>
    </row>
    <row r="27" spans="1:6" ht="42.75" customHeight="1" x14ac:dyDescent="0.25">
      <c r="A27" s="13">
        <v>6</v>
      </c>
      <c r="B27" s="28" t="s">
        <v>32</v>
      </c>
      <c r="C27" s="29"/>
      <c r="D27" s="29" t="s">
        <v>26</v>
      </c>
      <c r="E27" s="30">
        <v>0</v>
      </c>
      <c r="F27" s="30">
        <v>0</v>
      </c>
    </row>
    <row r="28" spans="1:6" ht="42.75" customHeight="1" x14ac:dyDescent="0.25">
      <c r="A28" s="13">
        <v>7</v>
      </c>
      <c r="B28" s="28" t="s">
        <v>33</v>
      </c>
      <c r="C28" s="29"/>
      <c r="D28" s="29" t="s">
        <v>34</v>
      </c>
      <c r="E28" s="30">
        <v>0</v>
      </c>
      <c r="F28" s="30">
        <v>0</v>
      </c>
    </row>
    <row r="29" spans="1:6" ht="42.75" customHeight="1" x14ac:dyDescent="0.25">
      <c r="A29" s="13">
        <v>8</v>
      </c>
      <c r="B29" s="28" t="s">
        <v>35</v>
      </c>
      <c r="C29" s="29"/>
      <c r="D29" s="29" t="s">
        <v>36</v>
      </c>
      <c r="E29" s="30">
        <v>0</v>
      </c>
      <c r="F29" s="30">
        <v>0</v>
      </c>
    </row>
    <row r="30" spans="1:6" ht="42.75" customHeight="1" x14ac:dyDescent="0.25">
      <c r="A30" s="13">
        <v>9</v>
      </c>
      <c r="B30" s="28" t="s">
        <v>37</v>
      </c>
      <c r="C30" s="29">
        <v>3</v>
      </c>
      <c r="D30" s="29" t="s">
        <v>60</v>
      </c>
      <c r="E30" s="30">
        <v>2609000</v>
      </c>
      <c r="F30" s="30">
        <v>30322.2</v>
      </c>
    </row>
    <row r="31" spans="1:6" ht="20.25" customHeight="1" x14ac:dyDescent="0.3">
      <c r="A31" s="78"/>
      <c r="B31" s="78"/>
      <c r="C31" s="78"/>
      <c r="D31" s="78"/>
      <c r="E31" s="78"/>
      <c r="F31" s="78"/>
    </row>
    <row r="32" spans="1:6" ht="57" customHeight="1" x14ac:dyDescent="0.3">
      <c r="B32" s="73" t="s">
        <v>70</v>
      </c>
      <c r="C32" s="40"/>
      <c r="D32" s="40"/>
      <c r="E32" s="41"/>
      <c r="F32" s="41"/>
    </row>
    <row r="33" spans="1:6" ht="18.75" x14ac:dyDescent="0.3">
      <c r="B33" s="73"/>
      <c r="C33" s="40"/>
      <c r="D33" s="40" t="s">
        <v>71</v>
      </c>
      <c r="E33" s="72"/>
      <c r="F33" s="72"/>
    </row>
    <row r="35" spans="1:6" ht="15" customHeight="1" x14ac:dyDescent="0.3">
      <c r="A35" s="18"/>
      <c r="B35" s="18"/>
      <c r="C35" s="18"/>
      <c r="D35" s="18"/>
      <c r="E35" s="18"/>
      <c r="F35" s="18"/>
    </row>
    <row r="36" spans="1:6" ht="15" customHeight="1" x14ac:dyDescent="0.3">
      <c r="A36" s="18"/>
      <c r="B36" s="18"/>
      <c r="C36" s="18"/>
      <c r="D36" s="18"/>
      <c r="E36" s="18"/>
      <c r="F36" s="18"/>
    </row>
    <row r="37" spans="1:6" ht="15" customHeight="1" x14ac:dyDescent="0.3">
      <c r="A37" s="18"/>
      <c r="B37" s="18"/>
      <c r="C37" s="18"/>
      <c r="D37" s="18"/>
      <c r="E37" s="18"/>
      <c r="F37" s="18"/>
    </row>
    <row r="38" spans="1:6" ht="15" customHeight="1" x14ac:dyDescent="0.3">
      <c r="A38" s="18"/>
      <c r="B38" s="18"/>
      <c r="C38" s="18"/>
      <c r="D38" s="18"/>
      <c r="E38" s="18"/>
      <c r="F38" s="18"/>
    </row>
  </sheetData>
  <mergeCells count="18">
    <mergeCell ref="A19:A20"/>
    <mergeCell ref="B19:B20"/>
    <mergeCell ref="C19:C20"/>
    <mergeCell ref="D19:F19"/>
    <mergeCell ref="A31:F31"/>
    <mergeCell ref="E33:F33"/>
    <mergeCell ref="B32:B33"/>
    <mergeCell ref="B15:E15"/>
    <mergeCell ref="B16:E16"/>
    <mergeCell ref="B11:E11"/>
    <mergeCell ref="B12:E12"/>
    <mergeCell ref="B13:E13"/>
    <mergeCell ref="A6:F6"/>
    <mergeCell ref="A7:F7"/>
    <mergeCell ref="D1:F5"/>
    <mergeCell ref="B10:E10"/>
    <mergeCell ref="B14:E14"/>
    <mergeCell ref="D8:F8"/>
  </mergeCells>
  <printOptions horizontalCentered="1"/>
  <pageMargins left="0.23622047244094491" right="0.23622047244094491" top="0.35" bottom="0.42" header="0.38" footer="0.31496062992125984"/>
  <pageSetup paperSize="9" scale="5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view="pageBreakPreview" topLeftCell="A4" zoomScaleNormal="100" zoomScaleSheetLayoutView="100" workbookViewId="0">
      <selection activeCell="H19" sqref="H19"/>
    </sheetView>
  </sheetViews>
  <sheetFormatPr defaultRowHeight="15" x14ac:dyDescent="0.25"/>
  <cols>
    <col min="1" max="1" width="3.5703125" style="2" bestFit="1" customWidth="1"/>
    <col min="2" max="2" width="13.140625" style="2" customWidth="1"/>
    <col min="3" max="3" width="54.140625" style="2" customWidth="1"/>
    <col min="4" max="5" width="13.140625" style="2" bestFit="1" customWidth="1"/>
    <col min="6" max="6" width="13" style="2" customWidth="1"/>
    <col min="7" max="7" width="12.7109375" style="2" customWidth="1"/>
    <col min="8" max="8" width="17.42578125" style="2" customWidth="1"/>
    <col min="9" max="9" width="13.42578125" style="2" customWidth="1"/>
    <col min="10" max="10" width="13" style="2" customWidth="1"/>
    <col min="11" max="11" width="9.140625" style="2"/>
    <col min="12" max="12" width="10" style="2" bestFit="1" customWidth="1"/>
    <col min="13" max="16384" width="9.140625" style="2"/>
  </cols>
  <sheetData>
    <row r="1" spans="1:12" x14ac:dyDescent="0.25">
      <c r="H1" s="80" t="s">
        <v>38</v>
      </c>
      <c r="I1" s="80"/>
      <c r="J1" s="80"/>
    </row>
    <row r="2" spans="1:12" x14ac:dyDescent="0.25">
      <c r="H2" s="80"/>
      <c r="I2" s="80"/>
      <c r="J2" s="80"/>
    </row>
    <row r="3" spans="1:12" x14ac:dyDescent="0.25">
      <c r="H3" s="80"/>
      <c r="I3" s="80"/>
      <c r="J3" s="80"/>
    </row>
    <row r="5" spans="1:12" ht="18.75" x14ac:dyDescent="0.3">
      <c r="A5" s="79" t="s">
        <v>64</v>
      </c>
      <c r="B5" s="79"/>
      <c r="C5" s="79"/>
      <c r="D5" s="79"/>
      <c r="E5" s="79"/>
      <c r="F5" s="79"/>
      <c r="G5" s="79"/>
      <c r="H5" s="79"/>
      <c r="I5" s="79"/>
      <c r="J5" s="79"/>
    </row>
    <row r="6" spans="1:12" ht="18.75" x14ac:dyDescent="0.3">
      <c r="A6" s="79" t="s">
        <v>10</v>
      </c>
      <c r="B6" s="79"/>
      <c r="C6" s="79"/>
      <c r="D6" s="79"/>
      <c r="E6" s="79"/>
      <c r="F6" s="79"/>
      <c r="G6" s="79"/>
      <c r="H6" s="79"/>
      <c r="I6" s="79"/>
      <c r="J6" s="79"/>
    </row>
    <row r="7" spans="1:12" ht="26.25" customHeight="1" x14ac:dyDescent="0.25">
      <c r="A7" s="4"/>
      <c r="B7" s="82" t="s">
        <v>66</v>
      </c>
      <c r="C7" s="83"/>
      <c r="D7" s="4"/>
      <c r="E7" s="4"/>
      <c r="F7" s="4"/>
      <c r="G7" s="4"/>
      <c r="H7" s="4"/>
      <c r="I7" s="82" t="s">
        <v>72</v>
      </c>
      <c r="J7" s="83"/>
    </row>
    <row r="8" spans="1:12" ht="42.75" customHeight="1" x14ac:dyDescent="0.25">
      <c r="A8" s="81" t="s">
        <v>0</v>
      </c>
      <c r="B8" s="81" t="s">
        <v>39</v>
      </c>
      <c r="C8" s="81"/>
      <c r="D8" s="81" t="s">
        <v>40</v>
      </c>
      <c r="E8" s="81"/>
      <c r="F8" s="81"/>
      <c r="G8" s="81"/>
      <c r="H8" s="81" t="s">
        <v>41</v>
      </c>
      <c r="I8" s="81" t="s">
        <v>42</v>
      </c>
      <c r="J8" s="81" t="s">
        <v>43</v>
      </c>
    </row>
    <row r="9" spans="1:12" ht="33" customHeight="1" x14ac:dyDescent="0.25">
      <c r="A9" s="81"/>
      <c r="B9" s="81"/>
      <c r="C9" s="81"/>
      <c r="D9" s="9" t="s">
        <v>44</v>
      </c>
      <c r="E9" s="9" t="s">
        <v>45</v>
      </c>
      <c r="F9" s="9" t="s">
        <v>46</v>
      </c>
      <c r="G9" s="9" t="s">
        <v>47</v>
      </c>
      <c r="H9" s="81"/>
      <c r="I9" s="81"/>
      <c r="J9" s="81"/>
    </row>
    <row r="10" spans="1:12" ht="35.25" customHeight="1" x14ac:dyDescent="0.25">
      <c r="A10" s="1">
        <v>1</v>
      </c>
      <c r="B10" s="86" t="s">
        <v>48</v>
      </c>
      <c r="C10" s="86"/>
      <c r="D10" s="10">
        <v>4103500</v>
      </c>
      <c r="E10" s="10">
        <v>4103500</v>
      </c>
      <c r="F10" s="10"/>
      <c r="G10" s="10"/>
      <c r="H10" s="10">
        <f t="shared" ref="H10" si="0">SUM(D10:G10)</f>
        <v>8207000</v>
      </c>
      <c r="I10" s="57">
        <f>+D10+E10-H10+F10</f>
        <v>0</v>
      </c>
      <c r="J10" s="10"/>
    </row>
    <row r="11" spans="1:12" ht="35.25" customHeight="1" x14ac:dyDescent="0.25">
      <c r="A11" s="1">
        <v>2</v>
      </c>
      <c r="B11" s="86" t="s">
        <v>49</v>
      </c>
      <c r="C11" s="86"/>
      <c r="D11" s="10">
        <f>SUM(D12:D16)</f>
        <v>565000</v>
      </c>
      <c r="E11" s="10"/>
      <c r="F11" s="10"/>
      <c r="G11" s="10"/>
      <c r="H11" s="10">
        <f>SUM(H12:H16)</f>
        <v>565000</v>
      </c>
      <c r="I11" s="10"/>
      <c r="J11" s="10"/>
    </row>
    <row r="12" spans="1:12" ht="35.25" customHeight="1" x14ac:dyDescent="0.25">
      <c r="A12" s="55" t="s">
        <v>102</v>
      </c>
      <c r="B12" s="88" t="s">
        <v>50</v>
      </c>
      <c r="C12" s="11" t="s">
        <v>51</v>
      </c>
      <c r="D12" s="10">
        <v>399000</v>
      </c>
      <c r="E12" s="10"/>
      <c r="F12" s="10"/>
      <c r="G12" s="10"/>
      <c r="H12" s="10">
        <f>SUM(D12:G12)</f>
        <v>399000</v>
      </c>
      <c r="I12" s="10"/>
      <c r="J12" s="10"/>
    </row>
    <row r="13" spans="1:12" ht="35.25" customHeight="1" x14ac:dyDescent="0.25">
      <c r="A13" s="55" t="s">
        <v>103</v>
      </c>
      <c r="B13" s="88"/>
      <c r="C13" s="11" t="s">
        <v>52</v>
      </c>
      <c r="D13" s="10">
        <v>166000</v>
      </c>
      <c r="E13" s="10"/>
      <c r="F13" s="10"/>
      <c r="G13" s="10"/>
      <c r="H13" s="10">
        <f t="shared" ref="H13:H17" si="1">SUM(D13:G13)</f>
        <v>166000</v>
      </c>
      <c r="I13" s="10"/>
      <c r="J13" s="10"/>
    </row>
    <row r="14" spans="1:12" ht="35.25" customHeight="1" x14ac:dyDescent="0.25">
      <c r="A14" s="55" t="s">
        <v>104</v>
      </c>
      <c r="B14" s="88"/>
      <c r="C14" s="11" t="s">
        <v>53</v>
      </c>
      <c r="D14" s="10"/>
      <c r="E14" s="10"/>
      <c r="F14" s="10"/>
      <c r="G14" s="10"/>
      <c r="H14" s="10">
        <f t="shared" si="1"/>
        <v>0</v>
      </c>
      <c r="I14" s="10"/>
      <c r="J14" s="10"/>
    </row>
    <row r="15" spans="1:12" ht="35.25" customHeight="1" x14ac:dyDescent="0.25">
      <c r="A15" s="55" t="s">
        <v>105</v>
      </c>
      <c r="B15" s="88"/>
      <c r="C15" s="11" t="s">
        <v>54</v>
      </c>
      <c r="D15" s="10"/>
      <c r="E15" s="10"/>
      <c r="F15" s="10"/>
      <c r="G15" s="10"/>
      <c r="H15" s="10">
        <f t="shared" si="1"/>
        <v>0</v>
      </c>
      <c r="I15" s="10"/>
      <c r="J15" s="10"/>
      <c r="L15" s="3"/>
    </row>
    <row r="16" spans="1:12" ht="35.25" customHeight="1" x14ac:dyDescent="0.25">
      <c r="A16" s="55" t="s">
        <v>106</v>
      </c>
      <c r="B16" s="88"/>
      <c r="C16" s="11" t="s">
        <v>55</v>
      </c>
      <c r="D16" s="10"/>
      <c r="E16" s="10"/>
      <c r="F16" s="10"/>
      <c r="G16" s="10"/>
      <c r="H16" s="10">
        <f t="shared" si="1"/>
        <v>0</v>
      </c>
      <c r="I16" s="10"/>
      <c r="J16" s="10"/>
      <c r="L16" s="3"/>
    </row>
    <row r="17" spans="1:10" ht="35.25" customHeight="1" x14ac:dyDescent="0.25">
      <c r="A17" s="1">
        <v>3</v>
      </c>
      <c r="B17" s="89" t="s">
        <v>57</v>
      </c>
      <c r="C17" s="89"/>
      <c r="D17" s="10">
        <v>633400</v>
      </c>
      <c r="E17" s="10"/>
      <c r="F17" s="10"/>
      <c r="G17" s="10"/>
      <c r="H17" s="10">
        <f t="shared" si="1"/>
        <v>633400</v>
      </c>
      <c r="I17" s="10"/>
      <c r="J17" s="10"/>
    </row>
    <row r="18" spans="1:10" ht="35.25" customHeight="1" x14ac:dyDescent="0.25">
      <c r="A18" s="1">
        <v>4</v>
      </c>
      <c r="B18" s="84" t="s">
        <v>101</v>
      </c>
      <c r="C18" s="85"/>
      <c r="D18" s="10">
        <v>724900</v>
      </c>
      <c r="E18" s="10"/>
      <c r="F18" s="10"/>
      <c r="G18" s="10"/>
      <c r="H18" s="56">
        <f t="shared" ref="H18" si="2">SUM(D18:G18)</f>
        <v>724900</v>
      </c>
      <c r="I18" s="10"/>
      <c r="J18" s="10"/>
    </row>
    <row r="19" spans="1:10" ht="35.25" customHeight="1" x14ac:dyDescent="0.25">
      <c r="A19" s="1"/>
      <c r="B19" s="87" t="s">
        <v>56</v>
      </c>
      <c r="C19" s="87"/>
      <c r="D19" s="19">
        <f>+D17+D11+D10+D18</f>
        <v>6026800</v>
      </c>
      <c r="E19" s="19">
        <f>+E17+E11+E10+E18</f>
        <v>4103500</v>
      </c>
      <c r="F19" s="36">
        <f t="shared" ref="F19:I19" si="3">+F13</f>
        <v>0</v>
      </c>
      <c r="G19" s="36">
        <f t="shared" si="3"/>
        <v>0</v>
      </c>
      <c r="H19" s="19">
        <f>+H17+H11+H10+H18</f>
        <v>10130300</v>
      </c>
      <c r="I19" s="36">
        <f t="shared" si="3"/>
        <v>0</v>
      </c>
      <c r="J19" s="19"/>
    </row>
    <row r="21" spans="1:10" ht="18.75" customHeight="1" x14ac:dyDescent="0.25">
      <c r="B21" s="73" t="s">
        <v>70</v>
      </c>
      <c r="C21" s="73"/>
      <c r="D21" s="73"/>
      <c r="E21" s="73"/>
    </row>
    <row r="22" spans="1:10" ht="18.75" x14ac:dyDescent="0.3">
      <c r="B22" s="73"/>
      <c r="C22" s="73"/>
      <c r="D22" s="73"/>
      <c r="E22" s="73"/>
      <c r="G22" s="42"/>
      <c r="H22" s="42"/>
    </row>
    <row r="23" spans="1:10" ht="18.75" x14ac:dyDescent="0.3">
      <c r="B23" s="73"/>
      <c r="C23" s="73"/>
      <c r="D23" s="73"/>
      <c r="E23" s="73"/>
      <c r="G23" s="79" t="s">
        <v>71</v>
      </c>
      <c r="H23" s="79"/>
    </row>
  </sheetData>
  <mergeCells count="19">
    <mergeCell ref="B19:C19"/>
    <mergeCell ref="B12:B16"/>
    <mergeCell ref="B17:C17"/>
    <mergeCell ref="B21:E23"/>
    <mergeCell ref="G23:H23"/>
    <mergeCell ref="H1:J3"/>
    <mergeCell ref="A5:J5"/>
    <mergeCell ref="A6:J6"/>
    <mergeCell ref="A8:A9"/>
    <mergeCell ref="B8:C9"/>
    <mergeCell ref="D8:G8"/>
    <mergeCell ref="H8:H9"/>
    <mergeCell ref="I8:I9"/>
    <mergeCell ref="J8:J9"/>
    <mergeCell ref="B7:C7"/>
    <mergeCell ref="B18:C18"/>
    <mergeCell ref="I7:J7"/>
    <mergeCell ref="B10:C10"/>
    <mergeCell ref="B11:C11"/>
  </mergeCells>
  <printOptions horizontalCentered="1"/>
  <pageMargins left="0.25" right="0.25" top="0.5" bottom="0.54" header="0.3" footer="0.3"/>
  <pageSetup paperSize="9" scale="85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view="pageBreakPreview" topLeftCell="A10" zoomScale="70" zoomScaleNormal="85" zoomScaleSheetLayoutView="70" workbookViewId="0">
      <selection activeCell="I23" sqref="I23"/>
    </sheetView>
  </sheetViews>
  <sheetFormatPr defaultColWidth="9.140625" defaultRowHeight="15" x14ac:dyDescent="0.25"/>
  <cols>
    <col min="1" max="1" width="3.5703125" style="2" bestFit="1" customWidth="1"/>
    <col min="2" max="2" width="18.42578125" style="2" customWidth="1"/>
    <col min="3" max="3" width="11.140625" style="2" customWidth="1"/>
    <col min="4" max="4" width="87.28515625" style="2" customWidth="1"/>
    <col min="5" max="5" width="40.7109375" style="2" customWidth="1"/>
    <col min="6" max="6" width="19.5703125" style="7" customWidth="1"/>
    <col min="7" max="7" width="19.7109375" style="7" customWidth="1"/>
    <col min="8" max="8" width="27.42578125" style="7" customWidth="1"/>
    <col min="9" max="9" width="21.7109375" style="7" customWidth="1"/>
    <col min="10" max="10" width="19.7109375" style="7" customWidth="1"/>
    <col min="11" max="11" width="34.28515625" style="2" customWidth="1"/>
    <col min="12" max="16384" width="9.140625" style="2"/>
  </cols>
  <sheetData>
    <row r="1" spans="1:13" x14ac:dyDescent="0.25">
      <c r="F1" s="91" t="s">
        <v>63</v>
      </c>
      <c r="G1" s="91"/>
      <c r="H1" s="91"/>
      <c r="I1" s="91"/>
      <c r="J1" s="91"/>
    </row>
    <row r="2" spans="1:13" ht="30" customHeight="1" x14ac:dyDescent="0.25">
      <c r="F2" s="91"/>
      <c r="G2" s="91"/>
      <c r="H2" s="91"/>
      <c r="I2" s="91"/>
      <c r="J2" s="91"/>
    </row>
    <row r="3" spans="1:13" ht="33" customHeight="1" x14ac:dyDescent="0.25">
      <c r="F3" s="91"/>
      <c r="G3" s="91"/>
      <c r="H3" s="91"/>
      <c r="I3" s="91"/>
      <c r="J3" s="91"/>
    </row>
    <row r="5" spans="1:13" x14ac:dyDescent="0.25">
      <c r="A5" s="94" t="s">
        <v>69</v>
      </c>
      <c r="B5" s="94"/>
      <c r="C5" s="94"/>
      <c r="D5" s="94"/>
      <c r="E5" s="94"/>
      <c r="F5" s="94"/>
      <c r="G5" s="94"/>
      <c r="H5" s="94"/>
      <c r="I5" s="94"/>
      <c r="J5" s="94"/>
    </row>
    <row r="6" spans="1:13" ht="44.25" customHeight="1" x14ac:dyDescent="0.25">
      <c r="A6" s="94"/>
      <c r="B6" s="94"/>
      <c r="C6" s="94"/>
      <c r="D6" s="94"/>
      <c r="E6" s="94"/>
      <c r="F6" s="94"/>
      <c r="G6" s="94"/>
      <c r="H6" s="94"/>
      <c r="I6" s="94"/>
      <c r="J6" s="94"/>
    </row>
    <row r="7" spans="1:13" ht="48.75" customHeight="1" x14ac:dyDescent="0.25">
      <c r="A7" s="95" t="s">
        <v>10</v>
      </c>
      <c r="B7" s="95"/>
      <c r="C7" s="95"/>
      <c r="D7" s="95"/>
      <c r="E7" s="95"/>
      <c r="F7" s="95"/>
      <c r="G7" s="95"/>
      <c r="H7" s="95"/>
      <c r="I7" s="95"/>
      <c r="J7" s="95"/>
    </row>
    <row r="8" spans="1:13" ht="35.25" customHeight="1" x14ac:dyDescent="0.35">
      <c r="A8" s="4"/>
      <c r="B8" s="105" t="s">
        <v>66</v>
      </c>
      <c r="C8" s="105"/>
      <c r="D8" s="4"/>
      <c r="E8" s="4"/>
      <c r="F8" s="4"/>
      <c r="G8" s="4"/>
      <c r="H8" s="4"/>
      <c r="I8" s="93" t="s">
        <v>72</v>
      </c>
      <c r="J8" s="93"/>
    </row>
    <row r="9" spans="1:13" ht="43.5" customHeight="1" x14ac:dyDescent="0.25">
      <c r="A9" s="96" t="s">
        <v>0</v>
      </c>
      <c r="B9" s="97" t="s">
        <v>1</v>
      </c>
      <c r="C9" s="97" t="s">
        <v>2</v>
      </c>
      <c r="D9" s="96" t="s">
        <v>3</v>
      </c>
      <c r="E9" s="99" t="s">
        <v>61</v>
      </c>
      <c r="F9" s="100"/>
      <c r="G9" s="100"/>
      <c r="H9" s="100"/>
      <c r="I9" s="100"/>
      <c r="J9" s="101"/>
    </row>
    <row r="10" spans="1:13" ht="93.75" customHeight="1" x14ac:dyDescent="0.25">
      <c r="A10" s="96"/>
      <c r="B10" s="98"/>
      <c r="C10" s="98"/>
      <c r="D10" s="96"/>
      <c r="E10" s="39" t="s">
        <v>4</v>
      </c>
      <c r="F10" s="52" t="s">
        <v>5</v>
      </c>
      <c r="G10" s="52" t="s">
        <v>6</v>
      </c>
      <c r="H10" s="52" t="s">
        <v>7</v>
      </c>
      <c r="I10" s="52" t="s">
        <v>8</v>
      </c>
      <c r="J10" s="52" t="s">
        <v>9</v>
      </c>
      <c r="K10" s="8"/>
      <c r="L10" s="8"/>
      <c r="M10" s="6"/>
    </row>
    <row r="11" spans="1:13" s="25" customFormat="1" ht="54.75" customHeight="1" x14ac:dyDescent="0.25">
      <c r="A11" s="45">
        <v>1</v>
      </c>
      <c r="B11" s="46" t="s">
        <v>73</v>
      </c>
      <c r="C11" s="47">
        <v>367</v>
      </c>
      <c r="D11" s="48" t="s">
        <v>74</v>
      </c>
      <c r="E11" s="53" t="s">
        <v>91</v>
      </c>
      <c r="F11" s="23">
        <v>512000</v>
      </c>
      <c r="G11" s="23">
        <v>512000</v>
      </c>
      <c r="H11" s="23">
        <v>512000</v>
      </c>
      <c r="I11" s="49">
        <v>5836.8</v>
      </c>
      <c r="J11" s="24">
        <f>+H11-I11</f>
        <v>506163.20000000001</v>
      </c>
      <c r="K11" s="33"/>
    </row>
    <row r="12" spans="1:13" s="25" customFormat="1" ht="63" customHeight="1" x14ac:dyDescent="0.25">
      <c r="A12" s="45">
        <f>+A11+1</f>
        <v>2</v>
      </c>
      <c r="B12" s="46" t="s">
        <v>75</v>
      </c>
      <c r="C12" s="47">
        <v>358</v>
      </c>
      <c r="D12" s="48" t="s">
        <v>76</v>
      </c>
      <c r="E12" s="53" t="s">
        <v>92</v>
      </c>
      <c r="F12" s="23">
        <v>1000000</v>
      </c>
      <c r="G12" s="23">
        <v>1097000</v>
      </c>
      <c r="H12" s="23">
        <v>1100000</v>
      </c>
      <c r="I12" s="50">
        <v>9087.9</v>
      </c>
      <c r="J12" s="24">
        <f t="shared" ref="J12:J19" si="0">+H12-I12</f>
        <v>1090912.1000000001</v>
      </c>
      <c r="K12" s="33"/>
    </row>
    <row r="13" spans="1:13" s="25" customFormat="1" ht="63" customHeight="1" x14ac:dyDescent="0.25">
      <c r="A13" s="45">
        <f t="shared" ref="A13:A19" si="1">+A12+1</f>
        <v>3</v>
      </c>
      <c r="B13" s="46" t="s">
        <v>77</v>
      </c>
      <c r="C13" s="47">
        <v>244</v>
      </c>
      <c r="D13" s="48" t="s">
        <v>78</v>
      </c>
      <c r="E13" s="53" t="s">
        <v>93</v>
      </c>
      <c r="F13" s="49">
        <v>841684</v>
      </c>
      <c r="G13" s="49">
        <v>841684</v>
      </c>
      <c r="H13" s="23">
        <v>841600</v>
      </c>
      <c r="I13" s="49">
        <v>235374.61799999999</v>
      </c>
      <c r="J13" s="24">
        <f t="shared" si="0"/>
        <v>606225.38199999998</v>
      </c>
      <c r="K13" s="33"/>
    </row>
    <row r="14" spans="1:13" s="25" customFormat="1" ht="63" customHeight="1" x14ac:dyDescent="0.25">
      <c r="A14" s="45">
        <f t="shared" si="1"/>
        <v>4</v>
      </c>
      <c r="B14" s="46" t="s">
        <v>79</v>
      </c>
      <c r="C14" s="47">
        <v>234</v>
      </c>
      <c r="D14" s="48" t="s">
        <v>80</v>
      </c>
      <c r="E14" s="53" t="s">
        <v>94</v>
      </c>
      <c r="F14" s="23">
        <v>1499133</v>
      </c>
      <c r="G14" s="23">
        <v>1499133</v>
      </c>
      <c r="H14" s="23">
        <v>1499000</v>
      </c>
      <c r="I14" s="51">
        <v>405949.27299999999</v>
      </c>
      <c r="J14" s="24">
        <f t="shared" si="0"/>
        <v>1093050.727</v>
      </c>
      <c r="K14" s="33"/>
      <c r="L14" s="26"/>
    </row>
    <row r="15" spans="1:13" s="25" customFormat="1" ht="63" customHeight="1" x14ac:dyDescent="0.25">
      <c r="A15" s="45">
        <f t="shared" si="1"/>
        <v>5</v>
      </c>
      <c r="B15" s="46" t="s">
        <v>81</v>
      </c>
      <c r="C15" s="47">
        <v>229</v>
      </c>
      <c r="D15" s="48" t="s">
        <v>82</v>
      </c>
      <c r="E15" s="53" t="s">
        <v>95</v>
      </c>
      <c r="F15" s="23">
        <v>1499133</v>
      </c>
      <c r="G15" s="23">
        <v>1499133</v>
      </c>
      <c r="H15" s="23">
        <v>1499000</v>
      </c>
      <c r="I15" s="50">
        <v>405949.27299999999</v>
      </c>
      <c r="J15" s="24">
        <f t="shared" si="0"/>
        <v>1093050.727</v>
      </c>
      <c r="K15" s="33"/>
    </row>
    <row r="16" spans="1:13" s="25" customFormat="1" ht="63" customHeight="1" x14ac:dyDescent="0.25">
      <c r="A16" s="45">
        <f t="shared" si="1"/>
        <v>6</v>
      </c>
      <c r="B16" s="46" t="s">
        <v>83</v>
      </c>
      <c r="C16" s="47">
        <v>210</v>
      </c>
      <c r="D16" s="48" t="s">
        <v>84</v>
      </c>
      <c r="E16" s="53" t="s">
        <v>96</v>
      </c>
      <c r="F16" s="23">
        <v>1499133</v>
      </c>
      <c r="G16" s="23">
        <v>1499133</v>
      </c>
      <c r="H16" s="23">
        <v>1499000</v>
      </c>
      <c r="I16" s="50">
        <v>407530.87199999997</v>
      </c>
      <c r="J16" s="24">
        <f t="shared" si="0"/>
        <v>1091469.128</v>
      </c>
      <c r="K16" s="33"/>
    </row>
    <row r="17" spans="1:11" s="25" customFormat="1" ht="63" customHeight="1" x14ac:dyDescent="0.25">
      <c r="A17" s="45">
        <f t="shared" si="1"/>
        <v>7</v>
      </c>
      <c r="B17" s="46">
        <v>50381711002</v>
      </c>
      <c r="C17" s="47">
        <v>195</v>
      </c>
      <c r="D17" s="48" t="s">
        <v>85</v>
      </c>
      <c r="E17" s="53" t="s">
        <v>97</v>
      </c>
      <c r="F17" s="23">
        <v>1499133</v>
      </c>
      <c r="G17" s="23">
        <v>1499133</v>
      </c>
      <c r="H17" s="23">
        <v>1499000</v>
      </c>
      <c r="I17" s="50">
        <v>457649.625</v>
      </c>
      <c r="J17" s="24">
        <f t="shared" si="0"/>
        <v>1041350.375</v>
      </c>
      <c r="K17" s="33"/>
    </row>
    <row r="18" spans="1:11" s="25" customFormat="1" ht="63" customHeight="1" x14ac:dyDescent="0.25">
      <c r="A18" s="45">
        <f t="shared" si="1"/>
        <v>8</v>
      </c>
      <c r="B18" s="46" t="s">
        <v>86</v>
      </c>
      <c r="C18" s="47">
        <v>135</v>
      </c>
      <c r="D18" s="48" t="s">
        <v>87</v>
      </c>
      <c r="E18" s="53" t="s">
        <v>98</v>
      </c>
      <c r="F18" s="23">
        <v>258000</v>
      </c>
      <c r="G18" s="23">
        <v>258000</v>
      </c>
      <c r="H18" s="23">
        <v>258000</v>
      </c>
      <c r="I18" s="50">
        <v>122063.6113</v>
      </c>
      <c r="J18" s="24">
        <f t="shared" si="0"/>
        <v>135936.38870000001</v>
      </c>
      <c r="K18" s="33"/>
    </row>
    <row r="19" spans="1:11" s="25" customFormat="1" ht="63" customHeight="1" x14ac:dyDescent="0.25">
      <c r="A19" s="45">
        <f t="shared" si="1"/>
        <v>9</v>
      </c>
      <c r="B19" s="46" t="s">
        <v>88</v>
      </c>
      <c r="C19" s="47">
        <v>102</v>
      </c>
      <c r="D19" s="48" t="s">
        <v>89</v>
      </c>
      <c r="E19" s="53" t="s">
        <v>99</v>
      </c>
      <c r="F19" s="23">
        <v>1000000</v>
      </c>
      <c r="G19" s="23">
        <v>1000000</v>
      </c>
      <c r="H19" s="23">
        <v>1000000</v>
      </c>
      <c r="I19" s="50">
        <v>15397.5</v>
      </c>
      <c r="J19" s="24">
        <f t="shared" si="0"/>
        <v>984602.5</v>
      </c>
      <c r="K19" s="33"/>
    </row>
    <row r="20" spans="1:11" s="27" customFormat="1" ht="32.25" customHeight="1" x14ac:dyDescent="0.25">
      <c r="A20" s="102" t="s">
        <v>68</v>
      </c>
      <c r="B20" s="103"/>
      <c r="C20" s="103"/>
      <c r="D20" s="103"/>
      <c r="E20" s="104"/>
      <c r="F20" s="34">
        <f>SUM(F11:F19)</f>
        <v>9608216</v>
      </c>
      <c r="G20" s="34">
        <f t="shared" ref="G20:J20" si="2">SUM(G11:G19)</f>
        <v>9705216</v>
      </c>
      <c r="H20" s="34">
        <f t="shared" si="2"/>
        <v>9707600</v>
      </c>
      <c r="I20" s="34">
        <f t="shared" si="2"/>
        <v>2064839.4723</v>
      </c>
      <c r="J20" s="34">
        <f t="shared" si="2"/>
        <v>7642760.5277000004</v>
      </c>
      <c r="K20" s="33"/>
    </row>
    <row r="21" spans="1:11" ht="30" customHeight="1" x14ac:dyDescent="0.25">
      <c r="H21" s="17"/>
    </row>
    <row r="22" spans="1:11" s="32" customFormat="1" ht="60.75" customHeight="1" x14ac:dyDescent="0.4">
      <c r="B22" s="106" t="s">
        <v>70</v>
      </c>
      <c r="C22" s="106"/>
      <c r="D22" s="106"/>
      <c r="E22" s="43"/>
      <c r="F22" s="43"/>
      <c r="G22" s="43"/>
      <c r="H22" s="61"/>
    </row>
    <row r="23" spans="1:11" ht="60" customHeight="1" x14ac:dyDescent="0.4">
      <c r="B23" s="106"/>
      <c r="C23" s="106"/>
      <c r="D23" s="106"/>
      <c r="E23" s="44"/>
      <c r="F23" s="43"/>
      <c r="G23" s="90" t="s">
        <v>71</v>
      </c>
      <c r="H23" s="90"/>
    </row>
    <row r="24" spans="1:11" ht="28.5" customHeight="1" x14ac:dyDescent="0.25">
      <c r="B24" s="92"/>
      <c r="C24" s="92"/>
      <c r="D24" s="92"/>
      <c r="E24" s="92"/>
      <c r="F24" s="92"/>
      <c r="G24" s="92"/>
      <c r="H24" s="92"/>
      <c r="I24" s="92"/>
      <c r="J24" s="92"/>
    </row>
  </sheetData>
  <mergeCells count="14">
    <mergeCell ref="G23:H23"/>
    <mergeCell ref="F1:J3"/>
    <mergeCell ref="B24:J24"/>
    <mergeCell ref="I8:J8"/>
    <mergeCell ref="A5:J6"/>
    <mergeCell ref="A7:J7"/>
    <mergeCell ref="A9:A10"/>
    <mergeCell ref="B9:B10"/>
    <mergeCell ref="C9:C10"/>
    <mergeCell ref="D9:D10"/>
    <mergeCell ref="E9:J9"/>
    <mergeCell ref="A20:E20"/>
    <mergeCell ref="B8:C8"/>
    <mergeCell ref="B22:D23"/>
  </mergeCells>
  <printOptions horizontalCentered="1"/>
  <pageMargins left="0" right="0" top="0.51181102362204722" bottom="0.43307086614173229" header="0.59055118110236227" footer="0.31496062992125984"/>
  <pageSetup paperSize="9" scale="51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1</vt:lpstr>
      <vt:lpstr>2</vt:lpstr>
      <vt:lpstr>3</vt:lpstr>
      <vt:lpstr>'1'!Область_печати</vt:lpstr>
      <vt:lpstr>'2'!Область_печати</vt:lpstr>
      <vt:lpstr>'3'!Область_печати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25f11_BTJ_2</dc:creator>
  <cp:lastModifiedBy>Berik</cp:lastModifiedBy>
  <cp:lastPrinted>2025-07-03T13:31:47Z</cp:lastPrinted>
  <dcterms:created xsi:type="dcterms:W3CDTF">2022-02-03T05:39:36Z</dcterms:created>
  <dcterms:modified xsi:type="dcterms:W3CDTF">2025-07-03T13:41:11Z</dcterms:modified>
</cp:coreProperties>
</file>