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zalkhon Ikramov\Desktop\"/>
    </mc:Choice>
  </mc:AlternateContent>
  <xr:revisionPtr revIDLastSave="0" documentId="13_ncr:1_{E97D6714-B9F7-4C26-B9D0-A5457BBC8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Лист1!$A$2:$M$111</definedName>
    <definedName name="_xlnm.Print_Area" localSheetId="0">Лист1!$A$1:$L$111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I32" i="1"/>
  <c r="I23" i="1"/>
  <c r="I111" i="1" l="1"/>
  <c r="I62" i="1"/>
  <c r="K62" i="1"/>
  <c r="H61" i="1"/>
  <c r="G61" i="1"/>
  <c r="L62" i="1"/>
  <c r="K33" i="1"/>
  <c r="I33" i="1"/>
  <c r="L33" i="1"/>
  <c r="G32" i="1"/>
  <c r="G31" i="1"/>
  <c r="H32" i="1"/>
  <c r="H31" i="1"/>
  <c r="H60" i="1"/>
  <c r="G60" i="1"/>
  <c r="K68" i="1"/>
  <c r="J68" i="1"/>
  <c r="I68" i="1"/>
  <c r="H67" i="1"/>
  <c r="G67" i="1"/>
  <c r="L68" i="1"/>
  <c r="J111" i="1"/>
  <c r="K83" i="1"/>
  <c r="I83" i="1"/>
  <c r="J75" i="1"/>
  <c r="K45" i="1"/>
  <c r="J45" i="1"/>
  <c r="I45" i="1"/>
  <c r="I42" i="1"/>
  <c r="J42" i="1"/>
  <c r="K37" i="1"/>
  <c r="J37" i="1"/>
  <c r="I37" i="1"/>
  <c r="K42" i="1" l="1"/>
  <c r="H41" i="1"/>
  <c r="G41" i="1"/>
  <c r="L42" i="1"/>
  <c r="L102" i="1"/>
  <c r="K102" i="1"/>
  <c r="H101" i="1"/>
  <c r="G101" i="1"/>
  <c r="L83" i="1"/>
  <c r="G82" i="1"/>
  <c r="H82" i="1"/>
  <c r="K25" i="1"/>
  <c r="J25" i="1"/>
  <c r="I25" i="1"/>
  <c r="G24" i="1"/>
  <c r="H24" i="1"/>
  <c r="L25" i="1"/>
  <c r="L19" i="1"/>
  <c r="I18" i="1"/>
  <c r="H18" i="1" s="1"/>
  <c r="K19" i="1"/>
  <c r="J17" i="1"/>
  <c r="I17" i="1"/>
  <c r="H17" i="1" s="1"/>
  <c r="L75" i="1"/>
  <c r="I74" i="1"/>
  <c r="H74" i="1" s="1"/>
  <c r="K75" i="1"/>
  <c r="I73" i="1"/>
  <c r="J14" i="1"/>
  <c r="I14" i="1"/>
  <c r="H16" i="1"/>
  <c r="H15" i="1"/>
  <c r="G110" i="1"/>
  <c r="H110" i="1"/>
  <c r="K111" i="1"/>
  <c r="J19" i="1" l="1"/>
  <c r="I19" i="1"/>
  <c r="G73" i="1"/>
  <c r="I75" i="1"/>
  <c r="G18" i="1"/>
  <c r="G17" i="1"/>
  <c r="G74" i="1"/>
  <c r="H73" i="1"/>
  <c r="H14" i="1"/>
  <c r="G14" i="1"/>
  <c r="G19" i="1" s="1"/>
  <c r="L111" i="1"/>
  <c r="L37" i="1" l="1"/>
  <c r="G104" i="1" l="1"/>
  <c r="G105" i="1"/>
  <c r="G106" i="1"/>
  <c r="G107" i="1"/>
  <c r="G108" i="1"/>
  <c r="G109" i="1"/>
  <c r="H104" i="1"/>
  <c r="H105" i="1"/>
  <c r="H106" i="1"/>
  <c r="H107" i="1"/>
  <c r="H108" i="1"/>
  <c r="H109" i="1"/>
  <c r="G99" i="1"/>
  <c r="G100" i="1"/>
  <c r="H99" i="1"/>
  <c r="H100" i="1"/>
  <c r="L93" i="1"/>
  <c r="G90" i="1"/>
  <c r="G91" i="1"/>
  <c r="G92" i="1"/>
  <c r="H90" i="1"/>
  <c r="H91" i="1"/>
  <c r="H92" i="1"/>
  <c r="H80" i="1"/>
  <c r="H81" i="1"/>
  <c r="J81" i="1"/>
  <c r="G81" i="1" s="1"/>
  <c r="J80" i="1"/>
  <c r="G80" i="1" s="1"/>
  <c r="G71" i="1"/>
  <c r="G72" i="1"/>
  <c r="H71" i="1"/>
  <c r="H72" i="1"/>
  <c r="G65" i="1"/>
  <c r="G66" i="1"/>
  <c r="H65" i="1"/>
  <c r="H66" i="1"/>
  <c r="G56" i="1"/>
  <c r="G57" i="1"/>
  <c r="G58" i="1"/>
  <c r="G59" i="1"/>
  <c r="H56" i="1"/>
  <c r="H57" i="1"/>
  <c r="H58" i="1"/>
  <c r="H59" i="1"/>
  <c r="G40" i="1"/>
  <c r="H40" i="1"/>
  <c r="G36" i="1"/>
  <c r="H36" i="1"/>
  <c r="J30" i="1"/>
  <c r="G30" i="1" s="1"/>
  <c r="J29" i="1"/>
  <c r="G29" i="1" s="1"/>
  <c r="H29" i="1"/>
  <c r="H30" i="1"/>
  <c r="H28" i="1"/>
  <c r="J28" i="1"/>
  <c r="H11" i="1"/>
  <c r="H12" i="1"/>
  <c r="H13" i="1"/>
  <c r="J33" i="1" l="1"/>
  <c r="G28" i="1"/>
  <c r="H4" i="1"/>
  <c r="H5" i="1"/>
  <c r="H6" i="1"/>
  <c r="H7" i="1"/>
  <c r="H8" i="1"/>
  <c r="H9" i="1"/>
  <c r="H10" i="1"/>
  <c r="H20" i="1"/>
  <c r="H21" i="1"/>
  <c r="H22" i="1"/>
  <c r="H23" i="1"/>
  <c r="H26" i="1"/>
  <c r="H27" i="1"/>
  <c r="H34" i="1"/>
  <c r="H35" i="1"/>
  <c r="H38" i="1"/>
  <c r="H39" i="1"/>
  <c r="H43" i="1"/>
  <c r="H44" i="1"/>
  <c r="H46" i="1"/>
  <c r="H47" i="1"/>
  <c r="H48" i="1"/>
  <c r="H49" i="1"/>
  <c r="H50" i="1"/>
  <c r="H51" i="1"/>
  <c r="H52" i="1"/>
  <c r="H53" i="1"/>
  <c r="H54" i="1"/>
  <c r="H55" i="1"/>
  <c r="H63" i="1"/>
  <c r="H64" i="1"/>
  <c r="H69" i="1"/>
  <c r="H70" i="1"/>
  <c r="H76" i="1"/>
  <c r="H77" i="1"/>
  <c r="H78" i="1"/>
  <c r="H79" i="1"/>
  <c r="H84" i="1"/>
  <c r="H85" i="1"/>
  <c r="H86" i="1"/>
  <c r="H87" i="1"/>
  <c r="H94" i="1"/>
  <c r="H95" i="1"/>
  <c r="H96" i="1"/>
  <c r="H97" i="1"/>
  <c r="H103" i="1"/>
  <c r="H111" i="1" s="1"/>
  <c r="H83" i="1" l="1"/>
  <c r="H62" i="1"/>
  <c r="H33" i="1"/>
  <c r="H68" i="1"/>
  <c r="H75" i="1"/>
  <c r="H45" i="1"/>
  <c r="H42" i="1"/>
  <c r="H37" i="1"/>
  <c r="H19" i="1"/>
  <c r="H25" i="1"/>
  <c r="A3" i="1"/>
  <c r="L45" i="1"/>
  <c r="G86" i="1"/>
  <c r="K86" i="1"/>
  <c r="K93" i="1" s="1"/>
  <c r="G78" i="1"/>
  <c r="J46" i="1"/>
  <c r="J79" i="1"/>
  <c r="J83" i="1" s="1"/>
  <c r="G34" i="1"/>
  <c r="G20" i="1"/>
  <c r="G38" i="1"/>
  <c r="G47" i="1"/>
  <c r="G76" i="1"/>
  <c r="G77" i="1"/>
  <c r="G39" i="1"/>
  <c r="G21" i="1"/>
  <c r="G22" i="1"/>
  <c r="G42" i="1" l="1"/>
  <c r="G46" i="1"/>
  <c r="G79" i="1"/>
  <c r="G83" i="1" s="1"/>
  <c r="L3" i="1"/>
  <c r="K3" i="1"/>
  <c r="I89" i="1" l="1"/>
  <c r="G89" i="1" l="1"/>
  <c r="H89" i="1"/>
  <c r="J98" i="1"/>
  <c r="J102" i="1" s="1"/>
  <c r="I98" i="1"/>
  <c r="I102" i="1" s="1"/>
  <c r="G23" i="1"/>
  <c r="G25" i="1" s="1"/>
  <c r="G103" i="1"/>
  <c r="G111" i="1" s="1"/>
  <c r="G97" i="1"/>
  <c r="G54" i="1"/>
  <c r="G49" i="1"/>
  <c r="G95" i="1"/>
  <c r="G87" i="1"/>
  <c r="H98" i="1" l="1"/>
  <c r="G98" i="1"/>
  <c r="G43" i="1"/>
  <c r="G64" i="1"/>
  <c r="G55" i="1"/>
  <c r="G63" i="1"/>
  <c r="G96" i="1"/>
  <c r="G53" i="1"/>
  <c r="J52" i="1"/>
  <c r="G52" i="1" s="1"/>
  <c r="J51" i="1"/>
  <c r="G51" i="1" s="1"/>
  <c r="J50" i="1"/>
  <c r="J62" i="1" s="1"/>
  <c r="G44" i="1"/>
  <c r="J88" i="1"/>
  <c r="J93" i="1" s="1"/>
  <c r="I88" i="1"/>
  <c r="I93" i="1" s="1"/>
  <c r="G35" i="1"/>
  <c r="G37" i="1" s="1"/>
  <c r="G94" i="1"/>
  <c r="G70" i="1"/>
  <c r="G69" i="1"/>
  <c r="G75" i="1" s="1"/>
  <c r="G48" i="1"/>
  <c r="G85" i="1"/>
  <c r="G84" i="1"/>
  <c r="G27" i="1"/>
  <c r="G26" i="1"/>
  <c r="G33" i="1" s="1"/>
  <c r="G68" i="1" l="1"/>
  <c r="G102" i="1"/>
  <c r="H102" i="1"/>
  <c r="J3" i="1"/>
  <c r="H88" i="1"/>
  <c r="H93" i="1" s="1"/>
  <c r="G45" i="1"/>
  <c r="G50" i="1"/>
  <c r="G62" i="1" s="1"/>
  <c r="G88" i="1"/>
  <c r="G93" i="1" s="1"/>
  <c r="G3" i="1" l="1"/>
  <c r="I3" i="1"/>
  <c r="H3" i="1" s="1"/>
</calcChain>
</file>

<file path=xl/sharedStrings.xml><?xml version="1.0" encoding="utf-8"?>
<sst xmlns="http://schemas.openxmlformats.org/spreadsheetml/2006/main" count="457" uniqueCount="225">
  <si>
    <t>№</t>
  </si>
  <si>
    <t xml:space="preserve">"SOBIROV BOXODIRJON MAXAMADJONOVICH"ДХ </t>
  </si>
  <si>
    <t>Хўжалик юритувчи субъект номи</t>
  </si>
  <si>
    <t>Хизмат қўрсатувчи банк номи</t>
  </si>
  <si>
    <t>Лойиҳа мақсади</t>
  </si>
  <si>
    <t>Кредит маблағи (млн.сўмда)</t>
  </si>
  <si>
    <t>Ташабусскор улуши
(минг. Евро)</t>
  </si>
  <si>
    <t>Кредит маблағи  
(минг. Евро)</t>
  </si>
  <si>
    <t>Лойиҳанинг умумий қиймати
(минг. Евро)</t>
  </si>
  <si>
    <t>Янги иш ўринлари</t>
  </si>
  <si>
    <t>Жиззах вилояти</t>
  </si>
  <si>
    <t>Фарғона вилояти</t>
  </si>
  <si>
    <t>Хоразм вилояти</t>
  </si>
  <si>
    <t>Самарқанд вилояти</t>
  </si>
  <si>
    <t>Қашқадарё вилояти</t>
  </si>
  <si>
    <t>Бухоро вилояти</t>
  </si>
  <si>
    <t>Навоий вилояти</t>
  </si>
  <si>
    <t>Сирдарё вилояти</t>
  </si>
  <si>
    <t>Наманган вилояти</t>
  </si>
  <si>
    <t>Андижон вилояти</t>
  </si>
  <si>
    <t>Сурхондарё вилояти</t>
  </si>
  <si>
    <t>Тошкент вилояти</t>
  </si>
  <si>
    <t>қишлоқ хўжалиги техникаси</t>
  </si>
  <si>
    <t>чорвачилик</t>
  </si>
  <si>
    <t>сут чорвачилиги</t>
  </si>
  <si>
    <t>балиқ етиштириш</t>
  </si>
  <si>
    <t>паррандачилик</t>
  </si>
  <si>
    <t>АТБ"Хамкорбанк"</t>
  </si>
  <si>
    <t>Шаватский район</t>
  </si>
  <si>
    <t>Навбахорский район</t>
  </si>
  <si>
    <t>сельхозтехника</t>
  </si>
  <si>
    <t>балиқчилик</t>
  </si>
  <si>
    <t xml:space="preserve">АКБ "Бизнесни ривожлантириш банки" </t>
  </si>
  <si>
    <t>Республика бўйича</t>
  </si>
  <si>
    <t>Фаолият тури</t>
  </si>
  <si>
    <t>сутчилик</t>
  </si>
  <si>
    <t>Ҳудуд вилоят, туман</t>
  </si>
  <si>
    <t>Параннда фабрикаси</t>
  </si>
  <si>
    <t>Ем хашак қайта ишлаш ускунаси</t>
  </si>
  <si>
    <t>Оналик балиқ (сазан) 12 500 кг харид қилиш</t>
  </si>
  <si>
    <t>Параннда фабрикаси 28000 бошли</t>
  </si>
  <si>
    <t>Беларус 1025.2 харид қилиш</t>
  </si>
  <si>
    <t xml:space="preserve">Механичиский сеялка SAPHIR 9/300 (ZIRKON 8/300) 1та харид қилиш </t>
  </si>
  <si>
    <t xml:space="preserve"> 1 "грузовой автомобиль фургон" ISUZU nqr90l(COMFORT)" харид қилиш</t>
  </si>
  <si>
    <t>1та комбайн РСМ-100(ДОН-680 М) харид қилиш</t>
  </si>
  <si>
    <t xml:space="preserve">Ховуз куриш учун </t>
  </si>
  <si>
    <t>Она балиқ харид қилиш</t>
  </si>
  <si>
    <t xml:space="preserve"> приобретение 7 142,86 кг живая рыба целью развития рыбного хозяйства</t>
  </si>
  <si>
    <t>ускуна харид ва ломан браун жужаларини 25000 харид қилиш.</t>
  </si>
  <si>
    <t>25 000 шт 120  кунлик товук харид қилиш</t>
  </si>
  <si>
    <t>"Росс-308" 31521 ед. Жужа харид қилиш</t>
  </si>
  <si>
    <t>"Росс-308" 1.000.000 ед. Жужа харид қилиш</t>
  </si>
  <si>
    <t>Паррандалардан асбоб-ускуналар, товуқ, парранда дори-дармонлари ва витаминли маҳсулотларни сотиб олиш</t>
  </si>
  <si>
    <t>11 турдаги паррандачилик ускуналари ва жиҳозларини сотиб олиш.</t>
  </si>
  <si>
    <t>Карелия балиқларини етиштириш учун махсус 6 дона ускуналар, балиқларни совутиш, музлатиш ва сақлаш учун совутиш ускуналарини сотиб олиш</t>
  </si>
  <si>
    <t>Гиссарский куй харид қилиш 400 бош</t>
  </si>
  <si>
    <t>12 500 дона 120-кунлик жужа харид қилиш.</t>
  </si>
  <si>
    <t>Ем хашак харид қилиш</t>
  </si>
  <si>
    <t>250 тн ем хашак харид қилиш</t>
  </si>
  <si>
    <t>балиқ харид қилиш</t>
  </si>
  <si>
    <t xml:space="preserve"> 5.000та  Жужа харид қилиш</t>
  </si>
  <si>
    <t>Ем ишлаб чиқариш ускунаси</t>
  </si>
  <si>
    <t>сут хом ашёсини харид қилиш</t>
  </si>
  <si>
    <t xml:space="preserve">Тошкент вилояти </t>
  </si>
  <si>
    <t>Қорақалпоғистон Республикаси</t>
  </si>
  <si>
    <t>Ем-хашак харид қилиш</t>
  </si>
  <si>
    <t>Кредит маблағи  
(АҚШ долл)</t>
  </si>
  <si>
    <t>АКБ "Микрокредитбанк"</t>
  </si>
  <si>
    <t>"Лалмикор" ФХ</t>
  </si>
  <si>
    <t>Йириқ шоҳли қорамол харид қилиш</t>
  </si>
  <si>
    <t>Парранда комплекси куруш</t>
  </si>
  <si>
    <t>Покупка спецтехники</t>
  </si>
  <si>
    <t>Реконструкция озера, закупка кормов и рыбы</t>
  </si>
  <si>
    <t>Паррандачиликни ривожлантириш</t>
  </si>
  <si>
    <t>"Kegeyli Baraka Nasilli Parranda" ХК</t>
  </si>
  <si>
    <t>Туркия давлатидан сутни қайта ишлаш дастгохлари сотиб олиш</t>
  </si>
  <si>
    <t xml:space="preserve">400 дона хисори куйлар сотиб олиш </t>
  </si>
  <si>
    <t>33334 бош она тўвуқлар ва тўвуқ боқиш учун ускуналар сотиб олиш</t>
  </si>
  <si>
    <t>Сутни қайта ишлаш заводи учун қўшимча зарур ускуналар сотиб олиш (сут маҳсулотларини ишлаб чиқариш ва қадоқлаш)</t>
  </si>
  <si>
    <t>Паррандаларни сўйиш цехи, музлаткич ускуналари ва музлатиш биноси қурилиши</t>
  </si>
  <si>
    <t>Қорамол (Голштейн зоти) - 370 бош  сотиб олиш</t>
  </si>
  <si>
    <t>Паррандаларини боқиш ва боқиш учун мўлжалланган 2 дона ускунаси сотиб олиш.</t>
  </si>
  <si>
    <t>Балиқчилик фаолиятини кенгайтириш</t>
  </si>
  <si>
    <t>Қуёш панель 240 кВт 1 комплект, Примекс 13769,44 кг, масло подсолнечное 78940 кг и рономикс 30000 кг. Харид қилиш</t>
  </si>
  <si>
    <t>Қишлоқ хўжалиги техникасини сотиб олиш</t>
  </si>
  <si>
    <t>Асларичилик фаолиятини ривожлантириш мақсадида арилар ойласини сотиб олиш</t>
  </si>
  <si>
    <t>Беларус 82.1 кондиционер 1 дона трактор, 4 қаторли пневматик экиш ускунаси 1 дона, КОНЬ-2,8 А культиватори 1 дона, 600 дона далага суюқ дори-дармонларни сепувчи ИТ ускунаси 1 дона Харид Килиш</t>
  </si>
  <si>
    <t>Парранда боқиш учун 1 комплект ускуна харид қилиш паррандачилик</t>
  </si>
  <si>
    <t>1 дона маккажўхори ўриш комбайн ва 1 дона механик сеялка SAPKHIR 9300 К-Г-6 ҳарид килиш</t>
  </si>
  <si>
    <t>4000 бош тувук сотиб олиш</t>
  </si>
  <si>
    <t>ООО "PARRAVSHAN TRNS"</t>
  </si>
  <si>
    <t>159625 бош 1 кунлик жужалар сотиб олиш</t>
  </si>
  <si>
    <t xml:space="preserve">Қишлоқ хўжалиги жиҳозларини сотиб олиш: Лазерли планер ПЛ-4,5-2 дона; Балер Cлан Маркант 650 маркали барча пресс 1 бирлик; Трактор тиркамаси 2ПТС-4*793-03А 4,5 тонна-2 дона; Ов чуқурлиги 40-50 см АТ-ПМРҲ- 1 бирлик 3+1
</t>
  </si>
  <si>
    <t>800 000 та голни Росс-308 зотли товуқлар сотиб олиш</t>
  </si>
  <si>
    <t>25 000 бошни Росс-308 зотли товуқлар сотиб олиш</t>
  </si>
  <si>
    <t>интенсив балиқчилик фаолиятини ривожлантириш учун қурилиш материалларини сотиб олиш</t>
  </si>
  <si>
    <t>МТЗ-1221 йиғим-терим техникасини харид қилиш ва хўжалик иншоотларини таъмирлаш.</t>
  </si>
  <si>
    <t>"INTER MILK" МЧЖ</t>
  </si>
  <si>
    <t>"KASANDIRA BESHDULOQ" МЧЖ</t>
  </si>
  <si>
    <t>"NAVXOS ASALCHILIK" МЧЖ</t>
  </si>
  <si>
    <t>"Dunyo invest" МЧЖ</t>
  </si>
  <si>
    <t>"FEEDENDER" МЧЖ</t>
  </si>
  <si>
    <t>“AGRO TAMARHA XIZMETI” МЧЖ</t>
  </si>
  <si>
    <t>"Жиззах зомин асали" МЧЖ</t>
  </si>
  <si>
    <t>"Фурқат Фароғат" МЧЖ</t>
  </si>
  <si>
    <t>20000 бош зоттдор тувуқлар сотиб олиш</t>
  </si>
  <si>
    <t>12 минг бош зотдор товуқ ва қафас сотиб олиш</t>
  </si>
  <si>
    <t>20 минг бош зотдор товуқ ва қафас сотиб олиш</t>
  </si>
  <si>
    <t>товуқ ва 100 тонна товуқ еми сотиб олиш</t>
  </si>
  <si>
    <t>“QARAQALPAQ BETON BUYIMLARI” МЧЖ</t>
  </si>
  <si>
    <t xml:space="preserve">"NUKUS DARSAN SHARWA" ФХ  </t>
  </si>
  <si>
    <t>"Fayz agro sanoat" МЧЖ</t>
  </si>
  <si>
    <t>"ELITE RIB" МЧЖ</t>
  </si>
  <si>
    <t>"MILKOLINO PRODUCTS" МЧЖ</t>
  </si>
  <si>
    <t>"FARM EXPERT FAMILY" МЧЖ</t>
  </si>
  <si>
    <t>"Inno Lab" МЧЖ</t>
  </si>
  <si>
    <t xml:space="preserve">"ISTIQLOL VODIY TONG" ФХ </t>
  </si>
  <si>
    <t>"Azizbek Reyimboyev" ФХ</t>
  </si>
  <si>
    <t xml:space="preserve">“TO’MARIS NUR CHORVA” ФХ </t>
  </si>
  <si>
    <t xml:space="preserve">"Ziyokor Oq Oltin" МЧЖ </t>
  </si>
  <si>
    <t xml:space="preserve">"SAPARBAY MAXMUD" МЧЖ </t>
  </si>
  <si>
    <t xml:space="preserve">"BOSHQIRSHIX RAISI" ФХ </t>
  </si>
  <si>
    <t xml:space="preserve">"XURSHID TANTANASI" МЧЖ </t>
  </si>
  <si>
    <t xml:space="preserve">"ILHOMBEK JAVLONBEK AMIRBEK" ФХ </t>
  </si>
  <si>
    <t xml:space="preserve">"BAXT IMKON RIVOJ CHORVASI" ФХ </t>
  </si>
  <si>
    <t xml:space="preserve">"G'OZYEV NO'MONJON" МЧЖ </t>
  </si>
  <si>
    <t xml:space="preserve">“Rojn milk” ФХ </t>
  </si>
  <si>
    <t>"UMID" ХК</t>
  </si>
  <si>
    <t>"GOOD FISHERMAN" ФХ</t>
  </si>
  <si>
    <t>"Интер Агро" МЧЖ</t>
  </si>
  <si>
    <t xml:space="preserve">" Оқ сув"  ФХ </t>
  </si>
  <si>
    <t xml:space="preserve">"SAMMIX BROYLERS" МЧЖ </t>
  </si>
  <si>
    <t>"SAMMIX CHICKEN MEAT" МЧЖ</t>
  </si>
  <si>
    <t xml:space="preserve">"OQ SUV" ФХ </t>
  </si>
  <si>
    <t xml:space="preserve">"DIYOR PARRANDA BIZNES" МЧЖ  </t>
  </si>
  <si>
    <t xml:space="preserve">"ETTI XAZINANING BIRI" ФХ  </t>
  </si>
  <si>
    <t xml:space="preserve">"PARRAVSHAN TRANS" МЧЖ </t>
  </si>
  <si>
    <t>"ЗАРИФОТА" ФХ</t>
  </si>
  <si>
    <t>"ШУХРАТ" ФХ</t>
  </si>
  <si>
    <t xml:space="preserve">"GOLDEN FOOD" МЧЖ </t>
  </si>
  <si>
    <t xml:space="preserve">"PARRAVSHAN TRNS" МЧЖ </t>
  </si>
  <si>
    <t xml:space="preserve">"JIZZAX IMPEKS PARRANDA" МЧЖ </t>
  </si>
  <si>
    <t>"TOTO BREND CHICKINS" ОК</t>
  </si>
  <si>
    <t xml:space="preserve">"Saroylik Parranda Fayz" МЧЖ </t>
  </si>
  <si>
    <t xml:space="preserve">"Zar Fayz-SF" МЧЖ </t>
  </si>
  <si>
    <t xml:space="preserve">"AMINA-ABDULBOSIT BARAKA" МЧЖ </t>
  </si>
  <si>
    <t xml:space="preserve">"BOTIROVA AZIZA ASL CHORVASI" МЧЖ </t>
  </si>
  <si>
    <t>Қоракамар балиғи ФХ</t>
  </si>
  <si>
    <t>"SHO'RKO'L CHORVA" МЧЖ</t>
  </si>
  <si>
    <t xml:space="preserve">"YANGI ASR" МЧЖ </t>
  </si>
  <si>
    <t>"Кластер хатирчи парранда"МЧЖ</t>
  </si>
  <si>
    <t>"Baraka Rancho" МЧЖ</t>
  </si>
  <si>
    <t xml:space="preserve">"CHASHMASI SAFED PARRANDA" МЧЖ </t>
  </si>
  <si>
    <t xml:space="preserve">"BOYXONBOY-OTA" ФХ </t>
  </si>
  <si>
    <t xml:space="preserve">"RISOLAT CHORVASI" ФХ </t>
  </si>
  <si>
    <t>Франция тараққиёт агентлиги иштирокида “Чорвачилик соҳасини барқарор ривожлантиришни молиялаштириш” лойиҳаси доирасида имтиёзли кредит маблағлари бўйича молиялаштириш 31.12.2024 йил холатига маълумот</t>
  </si>
  <si>
    <t>"ESHMUMIN OTA BARAKA" МЧЖ</t>
  </si>
  <si>
    <t xml:space="preserve">"Oftobim Nurim" МЧЖ </t>
  </si>
  <si>
    <t>"ADXAM SALOXIDDIN" ФХ</t>
  </si>
  <si>
    <t xml:space="preserve">"MUHABBAT SARVAR FAYZ" МЧЖ </t>
  </si>
  <si>
    <t>"TAYLOQ FAYZ PARRANDA" МЧЖ</t>
  </si>
  <si>
    <t xml:space="preserve">"CHORVADOR OMAD ZAMINI" ФХ </t>
  </si>
  <si>
    <t xml:space="preserve">"CMT-SPEKTR-YOIM" МЧЖ </t>
  </si>
  <si>
    <t>"SHAKHZODA BARAKA FAYZ" МЧЖ</t>
  </si>
  <si>
    <t xml:space="preserve">"SAN'AT CHICKEN GOLD" ФХ </t>
  </si>
  <si>
    <t>"IMRONSHOX MIRONQUL PARRANDA" МЧЖ</t>
  </si>
  <si>
    <t>"AYISHA AR" МЧЖ ҚК</t>
  </si>
  <si>
    <t>"CHICKEN COMPLEX" МЧЖ</t>
  </si>
  <si>
    <t xml:space="preserve">"SHAKHZODA BARAKA FAYZ" МЧЖ </t>
  </si>
  <si>
    <t>"AHADOV DAMIR 92" МЧЖ</t>
  </si>
  <si>
    <t>"QASHQA SUV BULOG'I" ФХ</t>
  </si>
  <si>
    <t xml:space="preserve">"GULZORDA BARAKALI BALIQ" МЧЖ </t>
  </si>
  <si>
    <t>"STRENGTH IS IN UNITY" МЧЖ</t>
  </si>
  <si>
    <t xml:space="preserve">"SEEVEN-PLANEET" МЧЖ </t>
  </si>
  <si>
    <t xml:space="preserve">"BANDIXON BROYLER 2022" МЧЖ </t>
  </si>
  <si>
    <t>"POMIR AGROKLASTER" МЧЖ ХК</t>
  </si>
  <si>
    <t>"AL XAKIM AT TERMIZIY" ФХ</t>
  </si>
  <si>
    <t xml:space="preserve">"EXPORT OMAD" ХК </t>
  </si>
  <si>
    <t xml:space="preserve">"NIYOZOV ABDULKOSIM" ХК </t>
  </si>
  <si>
    <t xml:space="preserve">"КАМОЛ КУЧКАРОВ ФАЙЗИ" ФХ </t>
  </si>
  <si>
    <t xml:space="preserve">"KUVASOY RUZIBUVO YANGI BOGI" ФХ </t>
  </si>
  <si>
    <t>"STATUS SOFT" МЧЖ</t>
  </si>
  <si>
    <t xml:space="preserve">"JAXONGIR BUSNES CLAS" МЧЖ </t>
  </si>
  <si>
    <t>"MUSLIM BARAKA INVEST" ФХ</t>
  </si>
  <si>
    <t xml:space="preserve">"OLMOS KONI" ФХ </t>
  </si>
  <si>
    <t>Хумо ФХ</t>
  </si>
  <si>
    <t>"Zoxid Agro" МЧЖ</t>
  </si>
  <si>
    <t xml:space="preserve">“CHINOZ AKBAR FAYZ” ФХ </t>
  </si>
  <si>
    <t xml:space="preserve">"O’RTACHIRCHIQ-PARRANDA"АЖ  ҚК </t>
  </si>
  <si>
    <t>"UBBINIYAZOV SHARAPATDIN" ФХ</t>
  </si>
  <si>
    <t>“Жобби Давронбек”  ФХ</t>
  </si>
  <si>
    <t>"Рабат Тўқабаев" ФХ</t>
  </si>
  <si>
    <t>11 хил ускуна харид қилиш.</t>
  </si>
  <si>
    <t>Йирик шохлий чорва моллари сотиб олиш</t>
  </si>
  <si>
    <t>Пастеризатор ускунасини харид қилиш</t>
  </si>
  <si>
    <t xml:space="preserve">қадоқлаш ускунасини харид қилиш </t>
  </si>
  <si>
    <t>сузувчи думалоы айратор сотиб олиш</t>
  </si>
  <si>
    <t>Йирик шохли Голштин-Симентал. Швец зотли чорва моллари - 32 бош</t>
  </si>
  <si>
    <t>Балиы боыиш учун хувуз куриш</t>
  </si>
  <si>
    <t>Паррандачилик фаолиятини ривожлантириш маысадида тувук сотиб олиш</t>
  </si>
  <si>
    <t>Ем озука сотиб олиш</t>
  </si>
  <si>
    <t>Баликчилик фаолиятини ривожлантириш</t>
  </si>
  <si>
    <t>Паррандачилик фалоятини ривожлантириш</t>
  </si>
  <si>
    <t>Майда шохли чорва моллари 500 бош харид қилиш</t>
  </si>
  <si>
    <t>Қишлоқ хўжалик техникаси сотиб олиш</t>
  </si>
  <si>
    <t>Чорвачилик комплесида насилчилик ва гўшт-сут махсулотларин қайта ишлаш техналогияларни сотиб олиш.</t>
  </si>
  <si>
    <t>Балиқ етиштириш фаолиятини ривожлантириш мақсади</t>
  </si>
  <si>
    <t>Трактор русумли "LOVOL 1104" - 11та харид қилиш</t>
  </si>
  <si>
    <t>Йирик шохли чорва молларини сотиб олиш. 40 бош голштин зотл.</t>
  </si>
  <si>
    <t>Чорвачилик тармоғида ем озука етиштиришни ривожлантириш</t>
  </si>
  <si>
    <t xml:space="preserve">Паррандачилик ва балиқчиликни ривожлантириш </t>
  </si>
  <si>
    <t>Чорвачилик ва сут маҳсулотларини қайта ишлашни кенгайтириш</t>
  </si>
  <si>
    <t xml:space="preserve">Сипма 4010 Костка 1 дона, айланма пуллук AT-ПМРҲ 18 3+1 1 дона, тиркама Shuangwei 7CX+10 1 дона, 3 қаторли силос йиғувчи комбайн (Cелике) 1 дона. ва дискли тиргак 24, дисклар (НАРДИ) 24. 1 дона.
</t>
  </si>
  <si>
    <t>Беларус 82.1 1 дона трактор харид қилиш,</t>
  </si>
  <si>
    <t>Сутдан хар-хил турдаги маҳсулотларни ишлаб чиқариш ускуналарини сотиб олиш</t>
  </si>
  <si>
    <t>Балиқчилик фаолиятини ривожлантириш, аҳолини сифатли ва арзон балиқ билан таъминлаш.</t>
  </si>
  <si>
    <t>Чорвачиликни ривожлантириш учун пресслаш машинаси сотиб олиш.</t>
  </si>
  <si>
    <t>Балиқчилик фаолиятини кенгайтириш, Балиқ боқиш учун асбоб-ускуналар ва озуқа ем сотиб олиш</t>
  </si>
  <si>
    <t>Қуруқ озиқ-овқат ишлаб чиқаришни кенгайтириш</t>
  </si>
  <si>
    <t>1. МТЗ 82.1 трактори;  
2. Комбайн – теримчи (мох, ловия);
3. Ўрим-йиғим учун 5 қаторли комбайн (бўтқа, ловия);
4. Мини гуруч экиш машинаси”.</t>
  </si>
  <si>
    <t>1 дона New Holland T7060 трактори ва PL-5 Мтечники лазер грейдери</t>
  </si>
  <si>
    <t>Чорвачиликни кенгайтириш ва техник хизмат кўрсатиш мақсадида Hyundai HW 160А экскаваторини сотиб олиш</t>
  </si>
  <si>
    <t xml:space="preserve">АТБ "Хамкорбанк" </t>
  </si>
  <si>
    <t>АТБ Микрокредитбанк</t>
  </si>
  <si>
    <t>АТ "Халк банки"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</si>
</sst>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_ ;\-#,##0.00\ "/>
    <numFmt numFmtId="165" formatCode="_-* #\ ##0.00_-;\-* #\ ##0.00_-;_-* &quot;-&quot;??_-;_-@_-"/>
    <numFmt numFmtId="166" formatCode="_-* #\ ##0.00\ _₽_-;\-* #\ ##0.00\ _₽_-;_-* &quot;-&quot;??\ _₽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66" fontId="1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12" fillId="4" borderId="1" xfId="1" applyNumberFormat="1" applyFont="1" applyFill="1" applyBorder="1" applyAlignment="1">
      <alignment horizontal="center" vertical="center"/>
    </xf>
    <xf numFmtId="0" fontId="12" fillId="0" borderId="0" xfId="0" applyFont="1"/>
    <xf numFmtId="0" fontId="15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4" fillId="4" borderId="1" xfId="0" applyFont="1" applyFill="1" applyBorder="1"/>
    <xf numFmtId="0" fontId="12" fillId="4" borderId="1" xfId="0" applyFont="1" applyFill="1" applyBorder="1"/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 shrinkToFit="1"/>
    </xf>
    <xf numFmtId="0" fontId="2" fillId="3" borderId="0" xfId="0" applyFont="1" applyFill="1"/>
  </cellXfs>
  <cellStyles count="10">
    <cellStyle name="Обычный" xfId="0" builtinId="0"/>
    <cellStyle name="Обычный 16 3" xfId="4" xr:uid="{E7D26103-8AD2-48C0-B990-751EB4D59C6B}"/>
    <cellStyle name="Обычный 2" xfId="5" xr:uid="{F2687B2F-EA3D-4457-9503-720088A92EC5}"/>
    <cellStyle name="Обычный 2 2 10" xfId="6" xr:uid="{3EA8F222-BD89-4B52-A623-A082ADDC5260}"/>
    <cellStyle name="Обычный 3" xfId="7" xr:uid="{73F7CD08-81DB-4E1E-BB03-2FA5F13DB692}"/>
    <cellStyle name="Обычный 4" xfId="2" xr:uid="{85101DAF-5804-463F-BBFA-3A51C00B8783}"/>
    <cellStyle name="Обычный 75" xfId="8" xr:uid="{7C966ACE-3E26-41E0-97FE-83DB5F5175C4}"/>
    <cellStyle name="Финансовый" xfId="1" builtinId="3"/>
    <cellStyle name="Финансовый 2" xfId="3" xr:uid="{8595B107-345A-4342-A04B-31C0165ED83B}"/>
    <cellStyle name="Финансовый 8" xfId="9" xr:uid="{2FF649C5-5A42-4A28-BD0E-993A92A1B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2" name="Text Box 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3" name="Text Box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10</xdr:row>
      <xdr:rowOff>0</xdr:rowOff>
    </xdr:from>
    <xdr:to>
      <xdr:col>1</xdr:col>
      <xdr:colOff>314325</xdr:colOff>
      <xdr:row>10</xdr:row>
      <xdr:rowOff>175260</xdr:rowOff>
    </xdr:to>
    <xdr:sp macro="" textlink="">
      <xdr:nvSpPr>
        <xdr:cNvPr id="4" name="Text Box 5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5" name="Text Box 5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6" name="Text Box 5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10</xdr:row>
      <xdr:rowOff>0</xdr:rowOff>
    </xdr:from>
    <xdr:to>
      <xdr:col>1</xdr:col>
      <xdr:colOff>314325</xdr:colOff>
      <xdr:row>10</xdr:row>
      <xdr:rowOff>175260</xdr:rowOff>
    </xdr:to>
    <xdr:sp macro="" textlink="">
      <xdr:nvSpPr>
        <xdr:cNvPr id="7" name="Text Box 5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8" name="Text Box 5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9" name="Text Box 5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10</xdr:row>
      <xdr:rowOff>0</xdr:rowOff>
    </xdr:from>
    <xdr:to>
      <xdr:col>1</xdr:col>
      <xdr:colOff>314325</xdr:colOff>
      <xdr:row>10</xdr:row>
      <xdr:rowOff>175260</xdr:rowOff>
    </xdr:to>
    <xdr:sp macro="" textlink="">
      <xdr:nvSpPr>
        <xdr:cNvPr id="10" name="Text Box 5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11" name="Text Box 5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12" name="Text Box 5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14" name="Text Box 5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10</xdr:row>
      <xdr:rowOff>0</xdr:rowOff>
    </xdr:from>
    <xdr:to>
      <xdr:col>1</xdr:col>
      <xdr:colOff>314325</xdr:colOff>
      <xdr:row>10</xdr:row>
      <xdr:rowOff>175260</xdr:rowOff>
    </xdr:to>
    <xdr:sp macro="" textlink="">
      <xdr:nvSpPr>
        <xdr:cNvPr id="15" name="Text Box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16" name="Text Box 5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17" name="Text Box 5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10</xdr:row>
      <xdr:rowOff>0</xdr:rowOff>
    </xdr:from>
    <xdr:to>
      <xdr:col>1</xdr:col>
      <xdr:colOff>314325</xdr:colOff>
      <xdr:row>10</xdr:row>
      <xdr:rowOff>175260</xdr:rowOff>
    </xdr:to>
    <xdr:sp macro="" textlink="">
      <xdr:nvSpPr>
        <xdr:cNvPr id="18" name="Text Box 5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19" name="Text Box 5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20" name="Text Box 5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10</xdr:row>
      <xdr:rowOff>0</xdr:rowOff>
    </xdr:from>
    <xdr:to>
      <xdr:col>1</xdr:col>
      <xdr:colOff>228600</xdr:colOff>
      <xdr:row>10</xdr:row>
      <xdr:rowOff>175260</xdr:rowOff>
    </xdr:to>
    <xdr:sp macro="" textlink="">
      <xdr:nvSpPr>
        <xdr:cNvPr id="21" name="Text Box 5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10</xdr:row>
      <xdr:rowOff>0</xdr:rowOff>
    </xdr:from>
    <xdr:to>
      <xdr:col>1</xdr:col>
      <xdr:colOff>657225</xdr:colOff>
      <xdr:row>10</xdr:row>
      <xdr:rowOff>175260</xdr:rowOff>
    </xdr:to>
    <xdr:sp macro="" textlink="">
      <xdr:nvSpPr>
        <xdr:cNvPr id="22" name="Text Box 5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3" name="Text Box 5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4" name="Text Box 5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5" name="Text Box 5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6" name="Text Box 5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7" name="Text Box 5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8" name="Text Box 5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9" name="Text Box 5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0" name="Text Box 5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2" name="Text Box 5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3" name="Text Box 5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4" name="Text Box 5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5" name="Text Box 5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6" name="Text Box 5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8" name="Text Box 5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9" name="Text Box 5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40" name="Text Box 5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41" name="Text Box 5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42" name="Text Box 5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43" name="Text Box 5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44" name="Text Box 5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45" name="Text Box 5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46" name="Text Box 5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47" name="Text Box 5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48" name="Text Box 5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49" name="Text Box 5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50" name="Text Box 5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51" name="Text Box 5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54" name="Text Box 5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55" name="Text Box 5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56" name="Text Box 5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57" name="Text Box 5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58" name="Text Box 5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59" name="Text Box 5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60" name="Text Box 5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61" name="Text Box 5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62" name="Text Box 5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63" name="Text Box 5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64" name="Text Box 5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65" name="Text Box 5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66" name="Text Box 5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67" name="Text Box 5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68" name="Text Box 5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69" name="Text Box 5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70" name="Text Box 5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71" name="Text Box 5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72" name="Text Box 5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73" name="Text Box 5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74" name="Text Box 5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75" name="Text Box 5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76" name="Text Box 5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77" name="Text Box 5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78" name="Text Box 5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79" name="Text Box 5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80" name="Text Box 5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81" name="Text Box 5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82" name="Text Box 5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83" name="Text Box 5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84" name="Text Box 5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85" name="Text Box 5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86" name="Text Box 5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87" name="Text Box 5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88" name="Text Box 5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89" name="Text Box 5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90" name="Text Box 5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91" name="Text Box 5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92" name="Text Box 5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93" name="Text Box 5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94" name="Text Box 5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95" name="Text Box 5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96" name="Text Box 5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97" name="Text Box 5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98" name="Text Box 5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99" name="Text Box 5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00" name="Text Box 5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01" name="Text Box 5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02" name="Text Box 5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03" name="Text Box 5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04" name="Text Box 5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05" name="Text Box 5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06" name="Text Box 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07" name="Text Box 5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08" name="Text Box 5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09" name="Text Box 5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10" name="Text Box 5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11" name="Text Box 5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12" name="Text Box 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13" name="Text Box 5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14" name="Text Box 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15" name="Text Box 5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16" name="Text Box 5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17" name="Text Box 5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18" name="Text Box 5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19" name="Text Box 5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20" name="Text Box 5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21" name="Text Box 5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22" name="Text Box 5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23" name="Text Box 5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24" name="Text Box 5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25" name="Text Box 5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26" name="Text Box 5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27" name="Text Box 5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29" name="Text Box 5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30" name="Text Box 5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31" name="Text Box 5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32" name="Text Box 5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33" name="Text Box 5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34" name="Text Box 5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35" name="Text Box 5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36" name="Text Box 5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37" name="Text Box 5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38" name="Text Box 5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39" name="Text Box 5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40" name="Text Box 5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41" name="Text Box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42" name="Text Box 5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43" name="Text Box 5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44" name="Text Box 5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45" name="Text Box 5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46" name="Text Box 5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47" name="Text Box 5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48" name="Text Box 5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49" name="Text Box 5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50" name="Text Box 5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51" name="Text Box 5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52" name="Text Box 5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53" name="Text Box 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54" name="Text Box 5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55" name="Text Box 5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56" name="Text Box 5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57" name="Text Box 5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58" name="Text Box 5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59" name="Text Box 5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60" name="Text Box 5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61" name="Text Box 5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62" name="Text Box 5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63" name="Text Box 5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64" name="Text Box 5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65" name="Text Box 5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66" name="Text Box 5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67" name="Text Box 5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68" name="Text Box 5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69" name="Text Box 5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70" name="Text Box 5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71" name="Text Box 5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72" name="Text Box 5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73" name="Text Box 5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74" name="Text Box 5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75" name="Text Box 5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76" name="Text Box 5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77" name="Text Box 5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78" name="Text Box 5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79" name="Text Box 5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80" name="Text Box 5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81" name="Text Box 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82" name="Text Box 5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83" name="Text Box 5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84" name="Text Box 5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85" name="Text Box 5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86" name="Text Box 5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87" name="Text Box 5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88" name="Text Box 5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89" name="Text Box 5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90" name="Text Box 5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91" name="Text Box 5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92" name="Text Box 5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93" name="Text Box 5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94" name="Text Box 5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95" name="Text Box 5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96" name="Text Box 5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197" name="Text Box 5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198" name="Text Box 5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199" name="Text Box 5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00" name="Text Box 5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01" name="Text Box 5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02" name="Text Box 5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03" name="Text Box 5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04" name="Text Box 5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05" name="Text Box 5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06" name="Text Box 5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07" name="Text Box 5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08" name="Text Box 5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09" name="Text Box 5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10" name="Text Box 5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10</xdr:row>
      <xdr:rowOff>19050</xdr:rowOff>
    </xdr:from>
    <xdr:ext cx="104775" cy="190500"/>
    <xdr:sp macro="" textlink="">
      <xdr:nvSpPr>
        <xdr:cNvPr id="211" name="Text Box 5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42900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12" name="Text Box 5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13" name="Text Box 5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14" name="Text Box 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15" name="Text Box 5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16" name="Text Box 5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17" name="Text Box 5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18" name="Text Box 5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19" name="Text Box 5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20" name="Text Box 5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21" name="Text Box 5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22" name="Text Box 5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23" name="Text Box 5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24" name="Text Box 5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25" name="Text Box 5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26" name="Text Box 5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27" name="Text Box 5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28" name="Text Box 5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29" name="Text Box 5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30" name="Text Box 5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31" name="Text Box 5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32" name="Text Box 5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33" name="Text Box 5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34" name="Text Box 5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35" name="Text Box 5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36" name="Text Box 5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37" name="Text Box 5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38" name="Text Box 5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39" name="Text Box 5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40" name="Text Box 5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41" name="Text Box 5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42" name="Text Box 5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43" name="Text Box 5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44" name="Text Box 5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45" name="Text Box 5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46" name="Text Box 5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47" name="Text Box 5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48" name="Text Box 5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49" name="Text Box 5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50" name="Text Box 5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51" name="Text Box 5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52" name="Text Box 5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53" name="Text Box 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54" name="Text Box 5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55" name="Text Box 5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56" name="Text Box 5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57" name="Text Box 5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58" name="Text Box 5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59" name="Text Box 5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60" name="Text Box 5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61" name="Text Box 5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62" name="Text Box 5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63" name="Text Box 5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64" name="Text Box 5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65" name="Text Box 5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66" name="Text Box 5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67" name="Text Box 5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68" name="Text Box 5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69" name="Text Box 5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70" name="Text Box 5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71" name="Text Box 5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72" name="Text Box 5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73" name="Text Box 5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74" name="Text Box 5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75" name="Text Box 5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76" name="Text Box 5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77" name="Text Box 5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78" name="Text Box 5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79" name="Text Box 5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80" name="Text Box 5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81" name="Text Box 5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82" name="Text Box 5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83" name="Text Box 5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84" name="Text Box 5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85" name="Text Box 5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86" name="Text Box 5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87" name="Text Box 5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88" name="Text Box 5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89" name="Text Box 5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90" name="Text Box 5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91" name="Text Box 5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92" name="Text Box 5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93" name="Text Box 5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94" name="Text Box 5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95" name="Text Box 5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96" name="Text Box 5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297" name="Text Box 5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298" name="Text Box 5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299" name="Text Box 5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00" name="Text Box 5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01" name="Text Box 5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02" name="Text Box 5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03" name="Text Box 5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04" name="Text Box 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05" name="Text Box 5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06" name="Text Box 5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07" name="Text Box 5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08" name="Text Box 5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09" name="Text Box 5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10" name="Text Box 5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11" name="Text Box 5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12" name="Text Box 5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13" name="Text Box 5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14" name="Text Box 5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15" name="Text Box 5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16" name="Text Box 5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17" name="Text Box 5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18" name="Text Box 5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19" name="Text Box 5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20" name="Text Box 5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21" name="Text Box 5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22" name="Text Box 5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23" name="Text Box 5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24" name="Text Box 5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25" name="Text Box 5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26" name="Text Box 5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27" name="Text Box 5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28" name="Text Box 5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29" name="Text Box 5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30" name="Text Box 5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31" name="Text Box 5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32" name="Text Box 5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33" name="Text Box 5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34" name="Text Box 5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35" name="Text Box 5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36" name="Text Box 5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37" name="Text Box 5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38" name="Text Box 5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39" name="Text Box 5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40" name="Text Box 5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41" name="Text Box 5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42" name="Text Box 5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43" name="Text Box 5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44" name="Text Box 5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45" name="Text Box 5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46" name="Text Box 5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47" name="Text Box 5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48" name="Text Box 5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49" name="Text Box 5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50" name="Text Box 5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51" name="Text Box 5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52" name="Text Box 5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53" name="Text Box 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54" name="Text Box 5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55" name="Text Box 5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56" name="Text Box 5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57" name="Text Box 5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58" name="Text Box 5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59" name="Text Box 5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60" name="Text Box 5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61" name="Text Box 5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62" name="Text Box 5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63" name="Text Box 5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64" name="Text Box 5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65" name="Text Box 5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66" name="Text Box 5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67" name="Text Box 5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68" name="Text Box 5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69" name="Text Box 5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70" name="Text Box 5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71" name="Text Box 5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72" name="Text Box 5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73" name="Text Box 5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74" name="Text Box 5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75" name="Text Box 5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76" name="Text Box 5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77" name="Text Box 5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78" name="Text Box 5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79" name="Text Box 5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80" name="Text Box 5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81" name="Text Box 5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82" name="Text Box 5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83" name="Text Box 5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84" name="Text Box 5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85" name="Text Box 5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86" name="Text Box 5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10</xdr:row>
      <xdr:rowOff>0</xdr:rowOff>
    </xdr:from>
    <xdr:ext cx="114300" cy="190500"/>
    <xdr:sp macro="" textlink="">
      <xdr:nvSpPr>
        <xdr:cNvPr id="387" name="Text Box 5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504825" y="28860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88" name="Text Box 5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89" name="Text Box 5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90" name="Text Box 5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10</xdr:row>
      <xdr:rowOff>0</xdr:rowOff>
    </xdr:from>
    <xdr:ext cx="0" cy="190500"/>
    <xdr:sp macro="" textlink="">
      <xdr:nvSpPr>
        <xdr:cNvPr id="391" name="Text Box 5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62025" y="28860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92" name="Text Box 5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93" name="Text Box 5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10</xdr:row>
      <xdr:rowOff>0</xdr:rowOff>
    </xdr:from>
    <xdr:ext cx="104775" cy="190500"/>
    <xdr:sp macro="" textlink="">
      <xdr:nvSpPr>
        <xdr:cNvPr id="394" name="Text Box 5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428625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10</xdr:row>
      <xdr:rowOff>19050</xdr:rowOff>
    </xdr:from>
    <xdr:ext cx="104775" cy="190500"/>
    <xdr:sp macro="" textlink="">
      <xdr:nvSpPr>
        <xdr:cNvPr id="395" name="Text Box 5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42900" y="28860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396" name="Text Box 5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397" name="Text Box 5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29</xdr:row>
      <xdr:rowOff>0</xdr:rowOff>
    </xdr:from>
    <xdr:to>
      <xdr:col>1</xdr:col>
      <xdr:colOff>314325</xdr:colOff>
      <xdr:row>29</xdr:row>
      <xdr:rowOff>175260</xdr:rowOff>
    </xdr:to>
    <xdr:sp macro="" textlink="">
      <xdr:nvSpPr>
        <xdr:cNvPr id="398" name="Text Box 5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399" name="Text Box 5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400" name="Text Box 5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29</xdr:row>
      <xdr:rowOff>0</xdr:rowOff>
    </xdr:from>
    <xdr:to>
      <xdr:col>1</xdr:col>
      <xdr:colOff>314325</xdr:colOff>
      <xdr:row>29</xdr:row>
      <xdr:rowOff>175260</xdr:rowOff>
    </xdr:to>
    <xdr:sp macro="" textlink="">
      <xdr:nvSpPr>
        <xdr:cNvPr id="401" name="Text Box 5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402" name="Text Box 5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403" name="Text Box 5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29</xdr:row>
      <xdr:rowOff>0</xdr:rowOff>
    </xdr:from>
    <xdr:to>
      <xdr:col>1</xdr:col>
      <xdr:colOff>314325</xdr:colOff>
      <xdr:row>29</xdr:row>
      <xdr:rowOff>175260</xdr:rowOff>
    </xdr:to>
    <xdr:sp macro="" textlink="">
      <xdr:nvSpPr>
        <xdr:cNvPr id="404" name="Text Box 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405" name="Text Box 5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406" name="Text Box 5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407" name="Text Box 5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408" name="Text Box 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29</xdr:row>
      <xdr:rowOff>0</xdr:rowOff>
    </xdr:from>
    <xdr:to>
      <xdr:col>1</xdr:col>
      <xdr:colOff>314325</xdr:colOff>
      <xdr:row>29</xdr:row>
      <xdr:rowOff>175260</xdr:rowOff>
    </xdr:to>
    <xdr:sp macro="" textlink="">
      <xdr:nvSpPr>
        <xdr:cNvPr id="409" name="Text Box 5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410" name="Text Box 5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411" name="Text Box 5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29</xdr:row>
      <xdr:rowOff>0</xdr:rowOff>
    </xdr:from>
    <xdr:to>
      <xdr:col>1</xdr:col>
      <xdr:colOff>314325</xdr:colOff>
      <xdr:row>29</xdr:row>
      <xdr:rowOff>175260</xdr:rowOff>
    </xdr:to>
    <xdr:sp macro="" textlink="">
      <xdr:nvSpPr>
        <xdr:cNvPr id="412" name="Text Box 5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413" name="Text Box 5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414" name="Text Box 5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29</xdr:row>
      <xdr:rowOff>0</xdr:rowOff>
    </xdr:from>
    <xdr:to>
      <xdr:col>1</xdr:col>
      <xdr:colOff>228600</xdr:colOff>
      <xdr:row>29</xdr:row>
      <xdr:rowOff>175260</xdr:rowOff>
    </xdr:to>
    <xdr:sp macro="" textlink="">
      <xdr:nvSpPr>
        <xdr:cNvPr id="415" name="Text Box 5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29</xdr:row>
      <xdr:rowOff>0</xdr:rowOff>
    </xdr:from>
    <xdr:to>
      <xdr:col>1</xdr:col>
      <xdr:colOff>657225</xdr:colOff>
      <xdr:row>29</xdr:row>
      <xdr:rowOff>175260</xdr:rowOff>
    </xdr:to>
    <xdr:sp macro="" textlink="">
      <xdr:nvSpPr>
        <xdr:cNvPr id="416" name="Text Box 5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17" name="Text Box 5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18" name="Text Box 5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19" name="Text Box 5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20" name="Text Box 5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21" name="Text Box 5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22" name="Text Box 5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23" name="Text Box 5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24" name="Text Box 5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25" name="Text Box 5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26" name="Text Box 5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27" name="Text Box 5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28" name="Text Box 5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29" name="Text Box 5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30" name="Text Box 5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31" name="Text Box 5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32" name="Text Box 5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33" name="Text Box 5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34" name="Text Box 5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35" name="Text Box 5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36" name="Text Box 5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37" name="Text Box 5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38" name="Text Box 5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39" name="Text Box 5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40" name="Text Box 5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41" name="Text Box 5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42" name="Text Box 5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43" name="Text Box 5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44" name="Text Box 5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45" name="Text Box 5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46" name="Text Box 5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47" name="Text Box 5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48" name="Text Box 5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49" name="Text Box 5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50" name="Text Box 5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51" name="Text Box 5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52" name="Text Box 5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53" name="Text Box 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54" name="Text Box 5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55" name="Text Box 5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56" name="Text Box 5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57" name="Text Box 5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58" name="Text Box 5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59" name="Text Box 5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60" name="Text Box 5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61" name="Text Box 5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62" name="Text Box 5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63" name="Text Box 5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64" name="Text Box 5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65" name="Text Box 5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66" name="Text Box 5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67" name="Text Box 5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68" name="Text Box 5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69" name="Text Box 5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70" name="Text Box 5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71" name="Text Box 5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72" name="Text Box 5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73" name="Text Box 5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74" name="Text Box 5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75" name="Text Box 5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76" name="Text Box 5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77" name="Text Box 5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78" name="Text Box 5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79" name="Text Box 5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80" name="Text Box 5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81" name="Text Box 5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82" name="Text Box 5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83" name="Text Box 5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84" name="Text Box 5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85" name="Text Box 5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86" name="Text Box 5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87" name="Text Box 5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88" name="Text Box 5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89" name="Text Box 5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90" name="Text Box 5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91" name="Text Box 5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92" name="Text Box 5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93" name="Text Box 5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94" name="Text Box 5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95" name="Text Box 5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496" name="Text Box 5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97" name="Text Box 5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498" name="Text Box 5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499" name="Text Box 5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00" name="Text Box 5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01" name="Text Box 5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02" name="Text Box 5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03" name="Text Box 5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04" name="Text Box 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05" name="Text Box 5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06" name="Text Box 5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07" name="Text Box 5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08" name="Text Box 5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09" name="Text Box 5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10" name="Text Box 5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11" name="Text Box 5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12" name="Text Box 5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13" name="Text Box 5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14" name="Text Box 5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15" name="Text Box 5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16" name="Text Box 5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18" name="Text Box 5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19" name="Text Box 5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20" name="Text Box 5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21" name="Text Box 5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22" name="Text Box 5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23" name="Text Box 5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24" name="Text Box 5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25" name="Text Box 5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26" name="Text Box 5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27" name="Text Box 5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28" name="Text Box 5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29" name="Text Box 5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30" name="Text Box 5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31" name="Text Box 5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32" name="Text Box 5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33" name="Text Box 5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34" name="Text Box 5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35" name="Text Box 5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36" name="Text Box 5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37" name="Text Box 5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38" name="Text Box 5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39" name="Text Box 5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40" name="Text Box 5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41" name="Text Box 5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42" name="Text Box 5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43" name="Text Box 5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44" name="Text Box 5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45" name="Text Box 5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46" name="Text Box 5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47" name="Text Box 5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48" name="Text Box 5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49" name="Text Box 5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50" name="Text Box 5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51" name="Text Box 5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52" name="Text Box 5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53" name="Text Box 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54" name="Text Box 5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55" name="Text Box 5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56" name="Text Box 5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57" name="Text Box 5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58" name="Text Box 5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59" name="Text Box 5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60" name="Text Box 5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61" name="Text Box 5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62" name="Text Box 5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63" name="Text Box 5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64" name="Text Box 5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65" name="Text Box 5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66" name="Text Box 5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67" name="Text Box 5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68" name="Text Box 5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69" name="Text Box 5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70" name="Text Box 5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71" name="Text Box 5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72" name="Text Box 5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73" name="Text Box 5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74" name="Text Box 5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75" name="Text Box 5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76" name="Text Box 5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77" name="Text Box 5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78" name="Text Box 5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79" name="Text Box 5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80" name="Text Box 5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81" name="Text Box 5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82" name="Text Box 5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83" name="Text Box 5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84" name="Text Box 5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85" name="Text Box 5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86" name="Text Box 5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87" name="Text Box 5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88" name="Text Box 5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89" name="Text Box 5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90" name="Text Box 5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91" name="Text Box 5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92" name="Text Box 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93" name="Text Box 5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94" name="Text Box 5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95" name="Text Box 5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96" name="Text Box 5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597" name="Text Box 5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598" name="Text Box 5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599" name="Text Box 5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00" name="Text Box 5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01" name="Text Box 5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02" name="Text Box 5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03" name="Text Box 5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04" name="Text Box 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29</xdr:row>
      <xdr:rowOff>19050</xdr:rowOff>
    </xdr:from>
    <xdr:ext cx="104775" cy="190500"/>
    <xdr:sp macro="" textlink="">
      <xdr:nvSpPr>
        <xdr:cNvPr id="605" name="Text Box 5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42900" y="2847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06" name="Text Box 5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07" name="Text Box 5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08" name="Text Box 5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09" name="Text Box 5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10" name="Text Box 5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11" name="Text Box 5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12" name="Text Box 5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13" name="Text Box 5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14" name="Text Box 5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15" name="Text Box 5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16" name="Text Box 5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17" name="Text Box 5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18" name="Text Box 5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19" name="Text Box 5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20" name="Text Box 5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21" name="Text Box 5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22" name="Text Box 5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23" name="Text Box 5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24" name="Text Box 5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25" name="Text Box 5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26" name="Text Box 5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27" name="Text Box 5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28" name="Text Box 5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29" name="Text Box 5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30" name="Text Box 5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31" name="Text Box 5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32" name="Text Box 5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33" name="Text Box 5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34" name="Text Box 5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35" name="Text Box 5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36" name="Text Box 5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37" name="Text Box 5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38" name="Text Box 5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39" name="Text Box 5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40" name="Text Box 5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41" name="Text Box 5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42" name="Text Box 5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43" name="Text Box 5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44" name="Text Box 5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45" name="Text Box 5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46" name="Text Box 5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47" name="Text Box 5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48" name="Text Box 5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49" name="Text Box 5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50" name="Text Box 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51" name="Text Box 5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52" name="Text Box 5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53" name="Text Box 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54" name="Text Box 5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55" name="Text Box 5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56" name="Text Box 5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57" name="Text Box 5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58" name="Text Box 5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59" name="Text Box 5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60" name="Text Box 5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61" name="Text Box 5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62" name="Text Box 5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63" name="Text Box 5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64" name="Text Box 5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65" name="Text Box 5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66" name="Text Box 5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67" name="Text Box 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68" name="Text Box 5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69" name="Text Box 5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70" name="Text Box 5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71" name="Text Box 5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72" name="Text Box 5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73" name="Text Box 5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74" name="Text Box 5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75" name="Text Box 5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76" name="Text Box 5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77" name="Text Box 5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78" name="Text Box 5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79" name="Text Box 5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80" name="Text Box 5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81" name="Text Box 5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82" name="Text Box 5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83" name="Text Box 5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84" name="Text Box 5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85" name="Text Box 5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86" name="Text Box 5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87" name="Text Box 5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88" name="Text Box 5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89" name="Text Box 5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90" name="Text Box 5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91" name="Text Box 5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92" name="Text Box 5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93" name="Text Box 5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94" name="Text Box 5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95" name="Text Box 5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96" name="Text Box 5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697" name="Text Box 5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698" name="Text Box 5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699" name="Text Box 5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00" name="Text Box 5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01" name="Text Box 5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02" name="Text Box 5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03" name="Text Box 5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04" name="Text Box 5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05" name="Text Box 5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06" name="Text Box 5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07" name="Text Box 5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08" name="Text Box 5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09" name="Text Box 5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10" name="Text Box 5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11" name="Text Box 5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12" name="Text Box 5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13" name="Text Box 5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14" name="Text Box 5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15" name="Text Box 5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16" name="Text Box 5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17" name="Text Box 5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18" name="Text Box 5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19" name="Text Box 5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20" name="Text Box 5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21" name="Text Box 5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22" name="Text Box 5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23" name="Text Box 5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24" name="Text Box 5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25" name="Text Box 5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26" name="Text Box 5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27" name="Text Box 5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28" name="Text Box 5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29" name="Text Box 5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30" name="Text Box 5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31" name="Text Box 5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32" name="Text Box 5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33" name="Text Box 5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34" name="Text Box 5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35" name="Text Box 5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36" name="Text Box 5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37" name="Text Box 5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38" name="Text Box 5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39" name="Text Box 5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40" name="Text Box 5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41" name="Text Box 5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42" name="Text Box 5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43" name="Text Box 5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44" name="Text Box 5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45" name="Text Box 5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46" name="Text Box 5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47" name="Text Box 5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48" name="Text Box 5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49" name="Text Box 5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50" name="Text Box 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51" name="Text Box 5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52" name="Text Box 5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53" name="Text Box 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54" name="Text Box 5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55" name="Text Box 5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56" name="Text Box 5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57" name="Text Box 5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58" name="Text Box 5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59" name="Text Box 5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60" name="Text Box 5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61" name="Text Box 5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62" name="Text Box 5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63" name="Text Box 5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64" name="Text Box 5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65" name="Text Box 5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66" name="Text Box 5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67" name="Text Box 5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68" name="Text Box 5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69" name="Text Box 5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70" name="Text Box 5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71" name="Text Box 5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72" name="Text Box 5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73" name="Text Box 5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74" name="Text Box 5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75" name="Text Box 5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76" name="Text Box 5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77" name="Text Box 5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78" name="Text Box 5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79" name="Text Box 5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80" name="Text Box 5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29</xdr:row>
      <xdr:rowOff>0</xdr:rowOff>
    </xdr:from>
    <xdr:ext cx="114300" cy="190500"/>
    <xdr:sp macro="" textlink="">
      <xdr:nvSpPr>
        <xdr:cNvPr id="781" name="Text Box 5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82" name="Text Box 5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83" name="Text Box 5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84" name="Text Box 5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29</xdr:row>
      <xdr:rowOff>0</xdr:rowOff>
    </xdr:from>
    <xdr:ext cx="0" cy="190500"/>
    <xdr:sp macro="" textlink="">
      <xdr:nvSpPr>
        <xdr:cNvPr id="785" name="Text Box 5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86" name="Text Box 5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87" name="Text Box 5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29</xdr:row>
      <xdr:rowOff>0</xdr:rowOff>
    </xdr:from>
    <xdr:ext cx="104775" cy="190500"/>
    <xdr:sp macro="" textlink="">
      <xdr:nvSpPr>
        <xdr:cNvPr id="788" name="Text Box 5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29</xdr:row>
      <xdr:rowOff>19050</xdr:rowOff>
    </xdr:from>
    <xdr:ext cx="104775" cy="190500"/>
    <xdr:sp macro="" textlink="">
      <xdr:nvSpPr>
        <xdr:cNvPr id="789" name="Text Box 5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342900" y="2847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790" name="Text Box 5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791" name="Text Box 5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792" name="Text Box 5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793" name="Text Box 5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794" name="Text Box 5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795" name="Text Box 5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796" name="Text Box 5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797" name="Text Box 5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798" name="Text Box 5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799" name="Text Box 5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800" name="Text Box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801" name="Text Box 5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802" name="Text Box 5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803" name="Text Box 5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804" name="Text Box 5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805" name="Text Box 5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806" name="Text Box 5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807" name="Text Box 5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808" name="Text Box 5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809" name="Text Box 5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810" name="Text Box 5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11" name="Text Box 5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12" name="Text Box 5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13" name="Text Box 5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14" name="Text Box 5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15" name="Text Box 5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16" name="Text Box 5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17" name="Text Box 5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18" name="Text Box 5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19" name="Text Box 5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20" name="Text Box 5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21" name="Text Box 5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22" name="Text Box 5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23" name="Text Box 5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24" name="Text Box 5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25" name="Text Box 5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26" name="Text Box 5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27" name="Text Box 5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28" name="Text Box 5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29" name="Text Box 5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30" name="Text Box 5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31" name="Text Box 5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32" name="Text Box 5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33" name="Text Box 5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34" name="Text Box 5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35" name="Text Box 5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36" name="Text Box 5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37" name="Text Box 5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38" name="Text Box 5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39" name="Text Box 5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40" name="Text Box 5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41" name="Text Box 5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42" name="Text Box 5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43" name="Text Box 5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44" name="Text Box 5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45" name="Text Box 5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46" name="Text Box 5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47" name="Text Box 5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48" name="Text Box 5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49" name="Text Box 5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50" name="Text Box 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51" name="Text Box 5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52" name="Text Box 5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53" name="Text Box 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54" name="Text Box 5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55" name="Text Box 5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56" name="Text Box 5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57" name="Text Box 5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58" name="Text Box 5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59" name="Text Box 5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60" name="Text Box 5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61" name="Text Box 5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62" name="Text Box 5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63" name="Text Box 5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64" name="Text Box 5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65" name="Text Box 5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66" name="Text Box 5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67" name="Text Box 5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68" name="Text Box 5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69" name="Text Box 5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70" name="Text Box 5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71" name="Text Box 5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72" name="Text Box 5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73" name="Text Box 5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74" name="Text Box 5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75" name="Text Box 5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76" name="Text Box 5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77" name="Text Box 5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78" name="Text Box 5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79" name="Text Box 5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80" name="Text Box 5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81" name="Text Box 5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82" name="Text Box 5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83" name="Text Box 5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84" name="Text Box 5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85" name="Text Box 5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86" name="Text Box 5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87" name="Text Box 5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88" name="Text Box 5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89" name="Text Box 5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90" name="Text Box 5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91" name="Text Box 5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92" name="Text Box 5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93" name="Text Box 5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94" name="Text Box 5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95" name="Text Box 5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96" name="Text Box 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897" name="Text Box 5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898" name="Text Box 5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899" name="Text Box 5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00" name="Text Box 5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01" name="Text Box 5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02" name="Text Box 5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03" name="Text Box 5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04" name="Text Box 5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05" name="Text Box 5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06" name="Text Box 5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07" name="Text Box 5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08" name="Text Box 5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09" name="Text Box 5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10" name="Text Box 5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11" name="Text Box 5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12" name="Text Box 5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13" name="Text Box 5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14" name="Text Box 5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15" name="Text Box 5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16" name="Text Box 5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17" name="Text Box 5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18" name="Text Box 5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19" name="Text Box 5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20" name="Text Box 5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21" name="Text Box 5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22" name="Text Box 5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23" name="Text Box 5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24" name="Text Box 5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25" name="Text Box 5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26" name="Text Box 5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27" name="Text Box 5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28" name="Text Box 5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29" name="Text Box 5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30" name="Text Box 5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31" name="Text Box 5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32" name="Text Box 5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33" name="Text Box 5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34" name="Text Box 5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35" name="Text Box 5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36" name="Text Box 5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37" name="Text Box 5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38" name="Text Box 5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39" name="Text Box 5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40" name="Text Box 5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41" name="Text Box 5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42" name="Text Box 5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43" name="Text Box 5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44" name="Text Box 5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45" name="Text Box 5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46" name="Text Box 5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47" name="Text Box 5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48" name="Text Box 5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49" name="Text Box 5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50" name="Text Box 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51" name="Text Box 5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52" name="Text Box 5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53" name="Text Box 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54" name="Text Box 5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55" name="Text Box 5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56" name="Text Box 5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57" name="Text Box 5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58" name="Text Box 5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59" name="Text Box 5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60" name="Text Box 5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61" name="Text Box 5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62" name="Text Box 5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63" name="Text Box 5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64" name="Text Box 5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65" name="Text Box 5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66" name="Text Box 5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67" name="Text Box 5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68" name="Text Box 5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69" name="Text Box 5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70" name="Text Box 5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71" name="Text Box 5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72" name="Text Box 5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73" name="Text Box 5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74" name="Text Box 5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75" name="Text Box 5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76" name="Text Box 5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77" name="Text Box 5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78" name="Text Box 5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79" name="Text Box 5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80" name="Text Box 5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81" name="Text Box 5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82" name="Text Box 5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83" name="Text Box 5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84" name="Text Box 5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85" name="Text Box 5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86" name="Text Box 5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87" name="Text Box 5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88" name="Text Box 5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89" name="Text Box 5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90" name="Text Box 5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91" name="Text Box 5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92" name="Text Box 5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93" name="Text Box 5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94" name="Text Box 5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95" name="Text Box 5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996" name="Text Box 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997" name="Text Box 5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98" name="Text Box 5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999" name="Text Box 5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00" name="Text Box 5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01" name="Text Box 5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02" name="Text Box 5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03" name="Text Box 5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04" name="Text Box 5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05" name="Text Box 5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06" name="Text Box 5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07" name="Text Box 5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08" name="Text Box 5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09" name="Text Box 5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10" name="Text Box 5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11" name="Text Box 5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12" name="Text Box 5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13" name="Text Box 5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14" name="Text Box 5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15" name="Text Box 5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16" name="Text Box 5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17" name="Text Box 5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18" name="Text Box 5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19" name="Text Box 5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20" name="Text Box 5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21" name="Text Box 5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22" name="Text Box 5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23" name="Text Box 5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24" name="Text Box 5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25" name="Text Box 5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26" name="Text Box 5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27" name="Text Box 5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28" name="Text Box 5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29" name="Text Box 5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30" name="Text Box 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31" name="Text Box 5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32" name="Text Box 5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33" name="Text Box 5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34" name="Text Box 5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35" name="Text Box 5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36" name="Text Box 5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37" name="Text Box 5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38" name="Text Box 5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39" name="Text Box 5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40" name="Text Box 5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41" name="Text Box 5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42" name="Text Box 5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43" name="Text Box 5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44" name="Text Box 5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45" name="Text Box 5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46" name="Text Box 5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47" name="Text Box 5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48" name="Text Box 5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49" name="Text Box 5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50" name="Text Box 5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51" name="Text Box 5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52" name="Text Box 5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53" name="Text Box 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54" name="Text Box 5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55" name="Text Box 5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56" name="Text Box 5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57" name="Text Box 5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58" name="Text Box 5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59" name="Text Box 5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60" name="Text Box 5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61" name="Text Box 5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62" name="Text Box 5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63" name="Text Box 5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64" name="Text Box 5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65" name="Text Box 5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66" name="Text Box 5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67" name="Text Box 5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68" name="Text Box 5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69" name="Text Box 5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70" name="Text Box 5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71" name="Text Box 5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72" name="Text Box 5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73" name="Text Box 5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74" name="Text Box 5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75" name="Text Box 5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77" name="Text Box 5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78" name="Text Box 5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79" name="Text Box 5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80" name="Text Box 5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81" name="Text Box 5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82" name="Text Box 5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83" name="Text Box 5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84" name="Text Box 5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85" name="Text Box 5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86" name="Text Box 5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87" name="Text Box 5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88" name="Text Box 5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89" name="Text Box 5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90" name="Text Box 5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91" name="Text Box 5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92" name="Text Box 5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93" name="Text Box 5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94" name="Text Box 5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95" name="Text Box 5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96" name="Text Box 5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097" name="Text Box 5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098" name="Text Box 5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099" name="Text Box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00" name="Text Box 5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01" name="Text Box 5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02" name="Text Box 5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03" name="Text Box 5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04" name="Text Box 5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05" name="Text Box 5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06" name="Text Box 5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07" name="Text Box 5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08" name="Text Box 5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09" name="Text Box 5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10" name="Text Box 5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11" name="Text Box 5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12" name="Text Box 5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13" name="Text Box 5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14" name="Text Box 5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15" name="Text Box 5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16" name="Text Box 5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17" name="Text Box 5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18" name="Text Box 5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19" name="Text Box 5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20" name="Text Box 5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21" name="Text Box 5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22" name="Text Box 5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23" name="Text Box 5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24" name="Text Box 5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25" name="Text Box 5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26" name="Text Box 5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27" name="Text Box 5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28" name="Text Box 5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29" name="Text Box 5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30" name="Text Box 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31" name="Text Box 5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32" name="Text Box 5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33" name="Text Box 5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34" name="Text Box 5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35" name="Text Box 5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36" name="Text Box 5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37" name="Text Box 5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38" name="Text Box 5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39" name="Text Box 5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40" name="Text Box 5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41" name="Text Box 5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42" name="Text Box 5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43" name="Text Box 5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44" name="Text Box 5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45" name="Text Box 5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46" name="Text Box 5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47" name="Text Box 5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48" name="Text Box 5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49" name="Text Box 5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50" name="Text Box 5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51" name="Text Box 5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52" name="Text Box 5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53" name="Text Box 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54" name="Text Box 5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55" name="Text Box 5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56" name="Text Box 5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57" name="Text Box 5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58" name="Text Box 5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59" name="Text Box 5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60" name="Text Box 5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61" name="Text Box 5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62" name="Text Box 5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63" name="Text Box 5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64" name="Text Box 5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65" name="Text Box 5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66" name="Text Box 5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67" name="Text Box 5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68" name="Text Box 5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69" name="Text Box 5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70" name="Text Box 5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71" name="Text Box 5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72" name="Text Box 5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73" name="Text Box 5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174" name="Text Box 5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75" name="Text Box 5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76" name="Text Box 5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77" name="Text Box 5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178" name="Text Box 5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79" name="Text Box 5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80" name="Text Box 5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181" name="Text Box 5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182" name="Text Box 5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183" name="Text Box 5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190500</xdr:rowOff>
    </xdr:to>
    <xdr:sp macro="" textlink="">
      <xdr:nvSpPr>
        <xdr:cNvPr id="1184" name="Text Box 5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185" name="Text Box 5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186" name="Text Box 5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190500</xdr:rowOff>
    </xdr:to>
    <xdr:sp macro="" textlink="">
      <xdr:nvSpPr>
        <xdr:cNvPr id="1187" name="Text Box 5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188" name="Text Box 5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189" name="Text Box 5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190500</xdr:rowOff>
    </xdr:to>
    <xdr:sp macro="" textlink="">
      <xdr:nvSpPr>
        <xdr:cNvPr id="1190" name="Text Box 5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191" name="Text Box 5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192" name="Text Box 5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193" name="Text Box 5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194" name="Text Box 5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190500</xdr:rowOff>
    </xdr:to>
    <xdr:sp macro="" textlink="">
      <xdr:nvSpPr>
        <xdr:cNvPr id="1195" name="Text Box 5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196" name="Text Box 5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197" name="Text Box 5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190500</xdr:rowOff>
    </xdr:to>
    <xdr:sp macro="" textlink="">
      <xdr:nvSpPr>
        <xdr:cNvPr id="1198" name="Text Box 5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199" name="Text Box 5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200" name="Text Box 5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190500</xdr:rowOff>
    </xdr:to>
    <xdr:sp macro="" textlink="">
      <xdr:nvSpPr>
        <xdr:cNvPr id="1201" name="Text Box 5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190500</xdr:rowOff>
    </xdr:to>
    <xdr:sp macro="" textlink="">
      <xdr:nvSpPr>
        <xdr:cNvPr id="1202" name="Text Box 5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03" name="Text Box 5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04" name="Text Box 5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05" name="Text Box 5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06" name="Text Box 5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07" name="Text Box 5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08" name="Text Box 5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09" name="Text Box 5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10" name="Text Box 5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11" name="Text Box 5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12" name="Text Box 5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13" name="Text Box 5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14" name="Text Box 5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15" name="Text Box 5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16" name="Text Box 5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17" name="Text Box 5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18" name="Text Box 5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19" name="Text Box 5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20" name="Text Box 5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21" name="Text Box 5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22" name="Text Box 5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23" name="Text Box 5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24" name="Text Box 5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25" name="Text Box 5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26" name="Text Box 5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27" name="Text Box 5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28" name="Text Box 5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29" name="Text Box 5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30" name="Text Box 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31" name="Text Box 5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32" name="Text Box 5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33" name="Text Box 5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34" name="Text Box 5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35" name="Text Box 5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36" name="Text Box 5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37" name="Text Box 5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38" name="Text Box 5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39" name="Text Box 5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40" name="Text Box 5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41" name="Text Box 5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42" name="Text Box 5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43" name="Text Box 5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44" name="Text Box 5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45" name="Text Box 5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46" name="Text Box 5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47" name="Text Box 5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48" name="Text Box 5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49" name="Text Box 5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50" name="Text Box 5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51" name="Text Box 5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52" name="Text Box 5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53" name="Text Box 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54" name="Text Box 5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55" name="Text Box 5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56" name="Text Box 5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57" name="Text Box 5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58" name="Text Box 5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59" name="Text Box 5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60" name="Text Box 5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61" name="Text Box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62" name="Text Box 5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63" name="Text Box 5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64" name="Text Box 5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65" name="Text Box 5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66" name="Text Box 5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67" name="Text Box 5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68" name="Text Box 5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69" name="Text Box 5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70" name="Text Box 5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71" name="Text Box 5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72" name="Text Box 5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73" name="Text Box 5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74" name="Text Box 5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75" name="Text Box 5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76" name="Text Box 5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77" name="Text Box 5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78" name="Text Box 5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79" name="Text Box 5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80" name="Text Box 5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81" name="Text Box 5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82" name="Text Box 5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83" name="Text Box 5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84" name="Text Box 5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85" name="Text Box 5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86" name="Text Box 5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87" name="Text Box 5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88" name="Text Box 5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89" name="Text Box 5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90" name="Text Box 5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91" name="Text Box 5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92" name="Text Box 5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93" name="Text Box 5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94" name="Text Box 5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295" name="Text Box 5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96" name="Text Box 5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97" name="Text Box 5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298" name="Text Box 5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299" name="Text Box 5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00" name="Text Box 5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01" name="Text Box 5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02" name="Text Box 5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03" name="Text Box 5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04" name="Text Box 5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05" name="Text Box 5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06" name="Text Box 5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07" name="Text Box 5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08" name="Text Box 52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09" name="Text Box 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10" name="Text Box 5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11" name="Text Box 5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12" name="Text Box 52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13" name="Text Box 5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14" name="Text Box 52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15" name="Text Box 5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16" name="Text Box 5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17" name="Text Box 5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18" name="Text Box 52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19" name="Text Box 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20" name="Text Box 52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21" name="Text Box 5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22" name="Text Box 5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23" name="Text Box 5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24" name="Text Box 52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25" name="Text Box 5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26" name="Text Box 5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27" name="Text Box 52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28" name="Text Box 5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29" name="Text Box 5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30" name="Text Box 5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31" name="Text Box 52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32" name="Text Box 52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33" name="Text Box 5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34" name="Text Box 52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35" name="Text Box 5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36" name="Text Box 5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37" name="Text Box 52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38" name="Text Box 5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39" name="Text Box 5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40" name="Text Box 5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41" name="Text Box 52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42" name="Text Box 52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43" name="Text Box 5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44" name="Text Box 5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45" name="Text Box 52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46" name="Text Box 5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47" name="Text Box 52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48" name="Text Box 5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49" name="Text Box 5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50" name="Text Box 52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51" name="Text Box 52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52" name="Text Box 5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53" name="Text Box 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54" name="Text Box 52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55" name="Text Box 52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56" name="Text Box 5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57" name="Text Box 5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58" name="Text Box 52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59" name="Text Box 5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60" name="Text Box 52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61" name="Text Box 5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62" name="Text Box 5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63" name="Text Box 5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64" name="Text Box 52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65" name="Text Box 5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66" name="Text Box 5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67" name="Text Box 5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68" name="Text Box 52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69" name="Text Box 5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70" name="Text Box 5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71" name="Text Box 5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72" name="Text Box 52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73" name="Text Box 5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74" name="Text Box 52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75" name="Text Box 5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76" name="Text Box 5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77" name="Text Box 5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78" name="Text Box 52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79" name="Text Box 5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80" name="Text Box 52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81" name="Text Box 5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82" name="Text Box 52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83" name="Text Box 5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84" name="Text Box 5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85" name="Text Box 52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86" name="Text Box 52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87" name="Text Box 5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88" name="Text Box 52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89" name="Text Box 5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90" name="Text Box 52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64</xdr:row>
      <xdr:rowOff>0</xdr:rowOff>
    </xdr:from>
    <xdr:ext cx="104775" cy="190500"/>
    <xdr:sp macro="" textlink="">
      <xdr:nvSpPr>
        <xdr:cNvPr id="1391" name="Text Box 5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42900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92" name="Text Box 52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93" name="Text Box 5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94" name="Text Box 5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95" name="Text Box 5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96" name="Text Box 52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397" name="Text Box 5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398" name="Text Box 5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399" name="Text Box 5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00" name="Text Box 5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01" name="Text Box 5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02" name="Text Box 5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03" name="Text Box 5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04" name="Text Box 52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05" name="Text Box 52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06" name="Text Box 5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07" name="Text Box 5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08" name="Text Box 52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09" name="Text Box 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10" name="Text Box 5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11" name="Text Box 5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12" name="Text Box 5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13" name="Text Box 5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14" name="Text Box 52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15" name="Text Box 5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16" name="Text Box 5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17" name="Text Box 52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18" name="Text Box 52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19" name="Text Box 5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20" name="Text Box 5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21" name="Text Box 52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22" name="Text Box 5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23" name="Text Box 5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24" name="Text Box 5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25" name="Text Box 52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26" name="Text Box 5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27" name="Text Box 5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28" name="Text Box 52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29" name="Text Box 5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30" name="Text Box 52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31" name="Text Box 52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32" name="Text Box 5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33" name="Text Box 5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34" name="Text Box 5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35" name="Text Box 52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36" name="Text Box 5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37" name="Text Box 52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38" name="Text Box 5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39" name="Text Box 5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40" name="Text Box 52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41" name="Text Box 52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42" name="Text Box 5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43" name="Text Box 5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44" name="Text Box 52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45" name="Text Box 5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46" name="Text Box 5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47" name="Text Box 5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48" name="Text Box 5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49" name="Text Box 5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50" name="Text Box 52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51" name="Text Box 5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52" name="Text Box 52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53" name="Text Box 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54" name="Text Box 52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55" name="Text Box 52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56" name="Text Box 5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57" name="Text Box 52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58" name="Text Box 5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59" name="Text Box 5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60" name="Text Box 5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61" name="Text Box 5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62" name="Text Box 5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63" name="Text Box 5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64" name="Text Box 52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65" name="Text Box 52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66" name="Text Box 5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67" name="Text Box 52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68" name="Text Box 52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69" name="Text Box 5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70" name="Text Box 5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71" name="Text Box 52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72" name="Text Box 52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73" name="Text Box 5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74" name="Text Box 5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75" name="Text Box 5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76" name="Text Box 5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77" name="Text Box 52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78" name="Text Box 5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79" name="Text Box 5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80" name="Text Box 5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81" name="Text Box 52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82" name="Text Box 5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83" name="Text Box 5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84" name="Text Box 52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85" name="Text Box 52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86" name="Text Box 5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87" name="Text Box 52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88" name="Text Box 5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89" name="Text Box 5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90" name="Text Box 52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91" name="Text Box 5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92" name="Text Box 5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493" name="Text Box 5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94" name="Text Box 52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95" name="Text Box 5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96" name="Text Box 5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97" name="Text Box 52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498" name="Text Box 52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499" name="Text Box 5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00" name="Text Box 5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01" name="Text Box 5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02" name="Text Box 5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03" name="Text Box 5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04" name="Text Box 52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05" name="Text Box 52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06" name="Text Box 5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07" name="Text Box 52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08" name="Text Box 52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09" name="Text Box 52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10" name="Text Box 5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11" name="Text Box 5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12" name="Text Box 5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13" name="Text Box 5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14" name="Text Box 5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15" name="Text Box 52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16" name="Text Box 5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17" name="Text Box 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18" name="Text Box 52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19" name="Text Box 5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20" name="Text Box 5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21" name="Text Box 5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22" name="Text Box 5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23" name="Text Box 5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24" name="Text Box 52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25" name="Text Box 52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26" name="Text Box 5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27" name="Text Box 52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28" name="Text Box 52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29" name="Text Box 52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30" name="Text Box 52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31" name="Text Box 5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32" name="Text Box 5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33" name="Text Box 5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34" name="Text Box 52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35" name="Text Box 52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36" name="Text Box 5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37" name="Text Box 52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38" name="Text Box 52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39" name="Text Box 52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40" name="Text Box 52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41" name="Text Box 5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42" name="Text Box 5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43" name="Text Box 5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44" name="Text Box 5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45" name="Text Box 5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46" name="Text Box 5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47" name="Text Box 52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48" name="Text Box 52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49" name="Text Box 5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50" name="Text Box 5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51" name="Text Box 52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52" name="Text Box 5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53" name="Text Box 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54" name="Text Box 5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55" name="Text Box 52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56" name="Text Box 5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57" name="Text Box 5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58" name="Text Box 52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59" name="Text Box 5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60" name="Text Box 52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61" name="Text Box 52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62" name="Text Box 5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63" name="Text Box 5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64" name="Text Box 52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65" name="Text Box 52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66" name="Text Box 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567" name="Text Box 5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504825" y="1685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68" name="Text Box 52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69" name="Text Box 52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70" name="Text Box 52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571" name="Text Box 5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962025" y="1685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72" name="Text Box 5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1165225</xdr:colOff>
      <xdr:row>87</xdr:row>
      <xdr:rowOff>242454</xdr:rowOff>
    </xdr:from>
    <xdr:ext cx="0" cy="190500"/>
    <xdr:sp macro="" textlink="">
      <xdr:nvSpPr>
        <xdr:cNvPr id="1573" name="Text Box 5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857952" y="5160818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74" name="Text Box 52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75" name="Text Box 52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428625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64</xdr:row>
      <xdr:rowOff>0</xdr:rowOff>
    </xdr:from>
    <xdr:ext cx="104775" cy="190500"/>
    <xdr:sp macro="" textlink="">
      <xdr:nvSpPr>
        <xdr:cNvPr id="1576" name="Text Box 5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342900" y="1685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104775" cy="190500"/>
    <xdr:sp macro="" textlink="">
      <xdr:nvSpPr>
        <xdr:cNvPr id="1577" name="Text Box 52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304800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78" name="Text Box 52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79" name="Text Box 52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1580" name="Text Box 52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81" name="Text Box 5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82" name="Text Box 52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1583" name="Text Box 5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84" name="Text Box 52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85" name="Text Box 52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1586" name="Text Box 5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87" name="Text Box 5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88" name="Text Box 52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89" name="Text Box 5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90" name="Text Box 52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1591" name="Text Box 52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92" name="Text Box 5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93" name="Text Box 5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64</xdr:row>
      <xdr:rowOff>0</xdr:rowOff>
    </xdr:from>
    <xdr:to>
      <xdr:col>1</xdr:col>
      <xdr:colOff>314325</xdr:colOff>
      <xdr:row>64</xdr:row>
      <xdr:rowOff>175260</xdr:rowOff>
    </xdr:to>
    <xdr:sp macro="" textlink="">
      <xdr:nvSpPr>
        <xdr:cNvPr id="1594" name="Text Box 5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95" name="Text Box 52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96" name="Text Box 5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64</xdr:row>
      <xdr:rowOff>0</xdr:rowOff>
    </xdr:from>
    <xdr:to>
      <xdr:col>1</xdr:col>
      <xdr:colOff>228600</xdr:colOff>
      <xdr:row>64</xdr:row>
      <xdr:rowOff>175260</xdr:rowOff>
    </xdr:to>
    <xdr:sp macro="" textlink="">
      <xdr:nvSpPr>
        <xdr:cNvPr id="1597" name="Text Box 52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64</xdr:row>
      <xdr:rowOff>0</xdr:rowOff>
    </xdr:from>
    <xdr:to>
      <xdr:col>1</xdr:col>
      <xdr:colOff>657225</xdr:colOff>
      <xdr:row>64</xdr:row>
      <xdr:rowOff>175260</xdr:rowOff>
    </xdr:to>
    <xdr:sp macro="" textlink="">
      <xdr:nvSpPr>
        <xdr:cNvPr id="1598" name="Text Box 5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599" name="Text Box 52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00" name="Text Box 52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01" name="Text Box 52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02" name="Text Box 52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03" name="Text Box 5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04" name="Text Box 52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05" name="Text Box 52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06" name="Text Box 5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07" name="Text Box 52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08" name="Text Box 5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09" name="Text Box 52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10" name="Text Box 52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11" name="Text Box 52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12" name="Text Box 52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13" name="Text Box 5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14" name="Text Box 52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15" name="Text Box 52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16" name="Text Box 5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17" name="Text Box 52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18" name="Text Box 5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19" name="Text Box 52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20" name="Text Box 52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21" name="Text Box 5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22" name="Text Box 5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23" name="Text Box 5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24" name="Text Box 5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25" name="Text Box 52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26" name="Text Box 5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27" name="Text Box 52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28" name="Text Box 52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29" name="Text Box 52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30" name="Text Box 52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31" name="Text Box 5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32" name="Text Box 5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33" name="Text Box 5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34" name="Text Box 5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35" name="Text Box 52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36" name="Text Box 52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37" name="Text Box 5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38" name="Text Box 52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39" name="Text Box 5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40" name="Text Box 52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41" name="Text Box 52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42" name="Text Box 52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43" name="Text Box 5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44" name="Text Box 52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45" name="Text Box 52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46" name="Text Box 5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47" name="Text Box 52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48" name="Text Box 5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49" name="Text Box 52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50" name="Text Box 52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51" name="Text Box 52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52" name="Text Box 52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53" name="Text Box 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54" name="Text Box 52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55" name="Text Box 52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56" name="Text Box 52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57" name="Text Box 52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58" name="Text Box 5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59" name="Text Box 52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60" name="Text Box 52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61" name="Text Box 5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62" name="Text Box 5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63" name="Text Box 5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64" name="Text Box 52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65" name="Text Box 5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66" name="Text Box 5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67" name="Text Box 52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68" name="Text Box 52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69" name="Text Box 52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70" name="Text Box 5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71" name="Text Box 5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72" name="Text Box 5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73" name="Text Box 5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74" name="Text Box 52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75" name="Text Box 5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76" name="Text Box 52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77" name="Text Box 52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78" name="Text Box 52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79" name="Text Box 52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80" name="Text Box 5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81" name="Text Box 52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82" name="Text Box 5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83" name="Text Box 5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84" name="Text Box 5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85" name="Text Box 5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86" name="Text Box 5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87" name="Text Box 52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88" name="Text Box 5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89" name="Text Box 52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90" name="Text Box 5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91" name="Text Box 52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92" name="Text Box 5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93" name="Text Box 5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94" name="Text Box 5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95" name="Text Box 52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96" name="Text Box 5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697" name="Text Box 5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698" name="Text Box 52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699" name="Text Box 52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00" name="Text Box 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01" name="Text Box 5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02" name="Text Box 5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03" name="Text Box 5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04" name="Text Box 52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05" name="Text Box 5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06" name="Text Box 5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07" name="Text Box 52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08" name="Text Box 52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09" name="Text Box 52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10" name="Text Box 52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11" name="Text Box 52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12" name="Text Box 5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13" name="Text Box 5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14" name="Text Box 52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15" name="Text Box 5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16" name="Text Box 52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17" name="Text Box 5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18" name="Text Box 52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19" name="Text Box 52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20" name="Text Box 5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21" name="Text Box 52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22" name="Text Box 52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23" name="Text Box 5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24" name="Text Box 52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25" name="Text Box 5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26" name="Text Box 52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27" name="Text Box 52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28" name="Text Box 52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29" name="Text Box 5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30" name="Text Box 5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31" name="Text Box 52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32" name="Text Box 5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33" name="Text Box 5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34" name="Text Box 52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35" name="Text Box 5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36" name="Text Box 52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37" name="Text Box 52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38" name="Text Box 52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39" name="Text Box 5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40" name="Text Box 5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41" name="Text Box 5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42" name="Text Box 52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43" name="Text Box 5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44" name="Text Box 52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45" name="Text Box 5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46" name="Text Box 5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47" name="Text Box 5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48" name="Text Box 52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49" name="Text Box 52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50" name="Text Box 52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51" name="Text Box 52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52" name="Text Box 5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53" name="Text Box 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54" name="Text Box 52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55" name="Text Box 5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56" name="Text Box 52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57" name="Text Box 5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58" name="Text Box 52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59" name="Text Box 52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60" name="Text Box 5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61" name="Text Box 52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62" name="Text Box 52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63" name="Text Box 5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64" name="Text Box 52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65" name="Text Box 5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66" name="Text Box 5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67" name="Text Box 5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68" name="Text Box 5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69" name="Text Box 52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70" name="Text Box 5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71" name="Text Box 5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72" name="Text Box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73" name="Text Box 5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74" name="Text Box 5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75" name="Text Box 5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76" name="Text Box 5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77" name="Text Box 52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78" name="Text Box 5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79" name="Text Box 52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80" name="Text Box 52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81" name="Text Box 52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82" name="Text Box 52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83" name="Text Box 5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84" name="Text Box 52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85" name="Text Box 5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86" name="Text Box 5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64</xdr:row>
      <xdr:rowOff>19050</xdr:rowOff>
    </xdr:from>
    <xdr:ext cx="104775" cy="190500"/>
    <xdr:sp macro="" textlink="">
      <xdr:nvSpPr>
        <xdr:cNvPr id="1787" name="Text Box 5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342900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88" name="Text Box 5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89" name="Text Box 5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90" name="Text Box 52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91" name="Text Box 52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92" name="Text Box 5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93" name="Text Box 5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94" name="Text Box 52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95" name="Text Box 5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96" name="Text Box 52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797" name="Text Box 5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798" name="Text Box 5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799" name="Text Box 52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00" name="Text Box 52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01" name="Text Box 52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02" name="Text Box 5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03" name="Text Box 5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04" name="Text Box 52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05" name="Text Box 5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06" name="Text Box 52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07" name="Text Box 52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08" name="Text Box 52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09" name="Text Box 5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10" name="Text Box 52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11" name="Text Box 52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12" name="Text Box 52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13" name="Text Box 5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14" name="Text Box 5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15" name="Text Box 52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16" name="Text Box 52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17" name="Text Box 52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18" name="Text Box 52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19" name="Text Box 52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20" name="Text Box 52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21" name="Text Box 5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22" name="Text Box 52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23" name="Text Box 5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24" name="Text Box 5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25" name="Text Box 52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26" name="Text Box 52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27" name="Text Box 52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28" name="Text Box 52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29" name="Text Box 5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30" name="Text Box 52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31" name="Text Box 52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32" name="Text Box 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33" name="Text Box 5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34" name="Text Box 5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35" name="Text Box 52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36" name="Text Box 52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37" name="Text Box 5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38" name="Text Box 52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39" name="Text Box 5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40" name="Text Box 52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41" name="Text Box 52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42" name="Text Box 5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43" name="Text Box 5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44" name="Text Box 5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45" name="Text Box 52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46" name="Text Box 5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47" name="Text Box 5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48" name="Text Box 52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49" name="Text Box 52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50" name="Text Box 5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51" name="Text Box 5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52" name="Text Box 52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53" name="Text Box 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54" name="Text Box 52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55" name="Text Box 5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56" name="Text Box 52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57" name="Text Box 52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58" name="Text Box 52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59" name="Text Box 5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60" name="Text Box 52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61" name="Text Box 5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62" name="Text Box 5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63" name="Text Box 5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64" name="Text Box 5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65" name="Text Box 52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66" name="Text Box 52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67" name="Text Box 5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68" name="Text Box 52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69" name="Text Box 5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70" name="Text Box 5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71" name="Text Box 52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72" name="Text Box 52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73" name="Text Box 5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74" name="Text Box 5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75" name="Text Box 52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76" name="Text Box 52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77" name="Text Box 5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78" name="Text Box 5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79" name="Text Box 52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80" name="Text Box 5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81" name="Text Box 52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82" name="Text Box 5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83" name="Text Box 5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84" name="Text Box 5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85" name="Text Box 52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86" name="Text Box 5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87" name="Text Box 52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88" name="Text Box 5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89" name="Text Box 52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90" name="Text Box 5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91" name="Text Box 5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92" name="Text Box 5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93" name="Text Box 5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94" name="Text Box 52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95" name="Text Box 52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96" name="Text Box 5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897" name="Text Box 52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898" name="Text Box 52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899" name="Text Box 52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00" name="Text Box 52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01" name="Text Box 5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02" name="Text Box 52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03" name="Text Box 5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04" name="Text Box 5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05" name="Text Box 52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06" name="Text Box 5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07" name="Text Box 52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08" name="Text Box 52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09" name="Text Box 5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10" name="Text Box 52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11" name="Text Box 52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12" name="Text Box 52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13" name="Text Box 5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14" name="Text Box 52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15" name="Text Box 52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16" name="Text Box 5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17" name="Text Box 5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18" name="Text Box 5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19" name="Text Box 52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20" name="Text Box 52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21" name="Text Box 52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22" name="Text Box 5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23" name="Text Box 5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24" name="Text Box 5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25" name="Text Box 52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26" name="Text Box 52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27" name="Text Box 52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28" name="Text Box 5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29" name="Text Box 52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30" name="Text Box 52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31" name="Text Box 5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32" name="Text Box 52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33" name="Text Box 5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34" name="Text Box 52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35" name="Text Box 52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36" name="Text Box 5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37" name="Text Box 52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38" name="Text Box 52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39" name="Text Box 52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40" name="Text Box 5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41" name="Text Box 5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42" name="Text Box 52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43" name="Text Box 5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44" name="Text Box 52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45" name="Text Box 52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46" name="Text Box 5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47" name="Text Box 5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48" name="Text Box 52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49" name="Text Box 5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50" name="Text Box 52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51" name="Text Box 52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52" name="Text Box 52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53" name="Text Box 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54" name="Text Box 5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55" name="Text Box 52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56" name="Text Box 5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57" name="Text Box 52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58" name="Text Box 52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59" name="Text Box 52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60" name="Text Box 52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61" name="Text Box 52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62" name="Text Box 52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64</xdr:row>
      <xdr:rowOff>0</xdr:rowOff>
    </xdr:from>
    <xdr:ext cx="114300" cy="190500"/>
    <xdr:sp macro="" textlink="">
      <xdr:nvSpPr>
        <xdr:cNvPr id="1963" name="Text Box 5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64" name="Text Box 5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65" name="Text Box 52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66" name="Text Box 52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64</xdr:row>
      <xdr:rowOff>0</xdr:rowOff>
    </xdr:from>
    <xdr:ext cx="0" cy="190500"/>
    <xdr:sp macro="" textlink="">
      <xdr:nvSpPr>
        <xdr:cNvPr id="1967" name="Text Box 5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68" name="Text Box 5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69" name="Text Box 52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64</xdr:row>
      <xdr:rowOff>0</xdr:rowOff>
    </xdr:from>
    <xdr:ext cx="104775" cy="190500"/>
    <xdr:sp macro="" textlink="">
      <xdr:nvSpPr>
        <xdr:cNvPr id="1970" name="Text Box 52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64</xdr:row>
      <xdr:rowOff>19050</xdr:rowOff>
    </xdr:from>
    <xdr:ext cx="104775" cy="190500"/>
    <xdr:sp macro="" textlink="">
      <xdr:nvSpPr>
        <xdr:cNvPr id="1971" name="Text Box 52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342900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72" name="Text Box 52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73" name="Text Box 5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175260</xdr:rowOff>
    </xdr:to>
    <xdr:sp macro="" textlink="">
      <xdr:nvSpPr>
        <xdr:cNvPr id="1974" name="Text Box 5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75" name="Text Box 52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76" name="Text Box 5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175260</xdr:rowOff>
    </xdr:to>
    <xdr:sp macro="" textlink="">
      <xdr:nvSpPr>
        <xdr:cNvPr id="1977" name="Text Box 5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78" name="Text Box 52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79" name="Text Box 52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175260</xdr:rowOff>
    </xdr:to>
    <xdr:sp macro="" textlink="">
      <xdr:nvSpPr>
        <xdr:cNvPr id="1980" name="Text Box 52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81" name="Text Box 5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82" name="Text Box 5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83" name="Text Box 5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84" name="Text Box 5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175260</xdr:rowOff>
    </xdr:to>
    <xdr:sp macro="" textlink="">
      <xdr:nvSpPr>
        <xdr:cNvPr id="1985" name="Text Box 52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86" name="Text Box 5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87" name="Text Box 5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175260</xdr:rowOff>
    </xdr:to>
    <xdr:sp macro="" textlink="">
      <xdr:nvSpPr>
        <xdr:cNvPr id="1988" name="Text Box 52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89" name="Text Box 52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90" name="Text Box 52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175260</xdr:rowOff>
    </xdr:to>
    <xdr:sp macro="" textlink="">
      <xdr:nvSpPr>
        <xdr:cNvPr id="1991" name="Text Box 5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175260</xdr:rowOff>
    </xdr:to>
    <xdr:sp macro="" textlink="">
      <xdr:nvSpPr>
        <xdr:cNvPr id="1992" name="Text Box 52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1993" name="Text Box 5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1994" name="Text Box 5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1995" name="Text Box 52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1996" name="Text Box 5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1997" name="Text Box 5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1998" name="Text Box 52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1999" name="Text Box 5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00" name="Text Box 52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01" name="Text Box 52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02" name="Text Box 52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03" name="Text Box 5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04" name="Text Box 52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05" name="Text Box 5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06" name="Text Box 52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07" name="Text Box 5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08" name="Text Box 5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09" name="Text Box 52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10" name="Text Box 5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11" name="Text Box 52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12" name="Text Box 52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13" name="Text Box 5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14" name="Text Box 52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15" name="Text Box 52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16" name="Text Box 5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17" name="Text Box 5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18" name="Text Box 5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19" name="Text Box 52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20" name="Text Box 52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21" name="Text Box 5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22" name="Text Box 52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23" name="Text Box 5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24" name="Text Box 52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25" name="Text Box 5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26" name="Text Box 5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27" name="Text Box 5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28" name="Text Box 5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29" name="Text Box 52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30" name="Text Box 5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31" name="Text Box 52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32" name="Text Box 52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33" name="Text Box 5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34" name="Text Box 52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35" name="Text Box 52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36" name="Text Box 5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37" name="Text Box 5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38" name="Text Box 52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39" name="Text Box 52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40" name="Text Box 5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41" name="Text Box 5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42" name="Text Box 52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43" name="Text Box 5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44" name="Text Box 52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45" name="Text Box 5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46" name="Text Box 52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47" name="Text Box 5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48" name="Text Box 5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49" name="Text Box 52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50" name="Text Box 5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51" name="Text Box 5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52" name="Text Box 52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53" name="Text Box 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54" name="Text Box 5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55" name="Text Box 5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56" name="Text Box 5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57" name="Text Box 5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58" name="Text Box 5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59" name="Text Box 52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60" name="Text Box 5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61" name="Text Box 52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62" name="Text Box 5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63" name="Text Box 5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64" name="Text Box 52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65" name="Text Box 52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66" name="Text Box 5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67" name="Text Box 52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68" name="Text Box 5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69" name="Text Box 52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70" name="Text Box 5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71" name="Text Box 5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72" name="Text Box 5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73" name="Text Box 5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74" name="Text Box 52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75" name="Text Box 5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76" name="Text Box 5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77" name="Text Box 52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78" name="Text Box 52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79" name="Text Box 5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80" name="Text Box 5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81" name="Text Box 52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82" name="Text Box 52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83" name="Text Box 5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84" name="Text Box 5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85" name="Text Box 5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86" name="Text Box 5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87" name="Text Box 52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88" name="Text Box 52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89" name="Text Box 52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90" name="Text Box 5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91" name="Text Box 5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92" name="Text Box 5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093" name="Text Box 5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94" name="Text Box 52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95" name="Text Box 52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96" name="Text Box 5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97" name="Text Box 52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098" name="Text Box 5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099" name="Text Box 52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01" name="Text Box 52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02" name="Text Box 5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03" name="Text Box 5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04" name="Text Box 52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05" name="Text Box 52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06" name="Text Box 52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07" name="Text Box 5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08" name="Text Box 5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09" name="Text Box 52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10" name="Text Box 5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11" name="Text Box 52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12" name="Text Box 5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13" name="Text Box 5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14" name="Text Box 52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15" name="Text Box 5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16" name="Text Box 52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17" name="Text Box 5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18" name="Text Box 52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19" name="Text Box 52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20" name="Text Box 5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21" name="Text Box 52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22" name="Text Box 5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23" name="Text Box 5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24" name="Text Box 52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25" name="Text Box 5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26" name="Text Box 52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27" name="Text Box 52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28" name="Text Box 5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29" name="Text Box 52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30" name="Text Box 52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31" name="Text Box 5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32" name="Text Box 52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33" name="Text Box 5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34" name="Text Box 52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35" name="Text Box 52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36" name="Text Box 52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37" name="Text Box 52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38" name="Text Box 52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39" name="Text Box 5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40" name="Text Box 5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41" name="Text Box 52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42" name="Text Box 52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43" name="Text Box 5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44" name="Text Box 5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45" name="Text Box 5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46" name="Text Box 52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47" name="Text Box 5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48" name="Text Box 52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49" name="Text Box 52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50" name="Text Box 52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51" name="Text Box 52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52" name="Text Box 5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53" name="Text Box 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54" name="Text Box 52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55" name="Text Box 52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56" name="Text Box 52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57" name="Text Box 5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58" name="Text Box 52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59" name="Text Box 52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60" name="Text Box 52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61" name="Text Box 52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62" name="Text Box 5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63" name="Text Box 5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64" name="Text Box 52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65" name="Text Box 5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66" name="Text Box 5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67" name="Text Box 52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68" name="Text Box 52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69" name="Text Box 52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70" name="Text Box 5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71" name="Text Box 52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72" name="Text Box 5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73" name="Text Box 5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74" name="Text Box 52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75" name="Text Box 52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76" name="Text Box 52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77" name="Text Box 5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78" name="Text Box 52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79" name="Text Box 5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80" name="Text Box 5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81" name="Text Box 52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82" name="Text Box 52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83" name="Text Box 5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84" name="Text Box 5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85" name="Text Box 52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86" name="Text Box 5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87" name="Text Box 52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88" name="Text Box 52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89" name="Text Box 5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90" name="Text Box 5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91" name="Text Box 52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92" name="Text Box 5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93" name="Text Box 5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94" name="Text Box 5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95" name="Text Box 5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96" name="Text Box 52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197" name="Text Box 52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198" name="Text Box 52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199" name="Text Box 52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00" name="Text Box 5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01" name="Text Box 52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02" name="Text Box 5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03" name="Text Box 5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04" name="Text Box 52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05" name="Text Box 52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06" name="Text Box 52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07" name="Text Box 5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08" name="Text Box 52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09" name="Text Box 52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10" name="Text Box 5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11" name="Text Box 5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12" name="Text Box 5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13" name="Text Box 5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14" name="Text Box 52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15" name="Text Box 5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16" name="Text Box 52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17" name="Text Box 52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18" name="Text Box 52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19" name="Text Box 5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20" name="Text Box 5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21" name="Text Box 52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22" name="Text Box 5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23" name="Text Box 5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24" name="Text Box 52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25" name="Text Box 52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26" name="Text Box 52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27" name="Text Box 52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28" name="Text Box 5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29" name="Text Box 5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30" name="Text Box 5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31" name="Text Box 52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32" name="Text Box 52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33" name="Text Box 5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34" name="Text Box 5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35" name="Text Box 5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36" name="Text Box 52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37" name="Text Box 5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38" name="Text Box 52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39" name="Text Box 52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40" name="Text Box 5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41" name="Text Box 5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42" name="Text Box 5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43" name="Text Box 5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44" name="Text Box 52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45" name="Text Box 5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46" name="Text Box 5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47" name="Text Box 5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48" name="Text Box 52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49" name="Text Box 5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50" name="Text Box 5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51" name="Text Box 5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52" name="Text Box 52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53" name="Text Box 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54" name="Text Box 52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55" name="Text Box 52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56" name="Text Box 5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57" name="Text Box 5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58" name="Text Box 5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59" name="Text Box 52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60" name="Text Box 5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61" name="Text Box 5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62" name="Text Box 52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63" name="Text Box 5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64" name="Text Box 5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65" name="Text Box 52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66" name="Text Box 5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67" name="Text Box 52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68" name="Text Box 5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69" name="Text Box 5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70" name="Text Box 5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71" name="Text Box 5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72" name="Text Box 52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73" name="Text Box 5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74" name="Text Box 52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75" name="Text Box 52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76" name="Text Box 52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77" name="Text Box 52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78" name="Text Box 52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79" name="Text Box 5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80" name="Text Box 52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81" name="Text Box 5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82" name="Text Box 5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83" name="Text Box 5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84" name="Text Box 52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85" name="Text Box 5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86" name="Text Box 52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87" name="Text Box 5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88" name="Text Box 52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89" name="Text Box 5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90" name="Text Box 5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91" name="Text Box 5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92" name="Text Box 52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93" name="Text Box 5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94" name="Text Box 5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295" name="Text Box 5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96" name="Text Box 5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97" name="Text Box 52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298" name="Text Box 52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299" name="Text Box 5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00" name="Text Box 52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01" name="Text Box 5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02" name="Text Box 52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03" name="Text Box 5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04" name="Text Box 52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05" name="Text Box 52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06" name="Text Box 5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07" name="Text Box 52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08" name="Text Box 5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09" name="Text Box 5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10" name="Text Box 52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11" name="Text Box 5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12" name="Text Box 52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13" name="Text Box 5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14" name="Text Box 5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15" name="Text Box 5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16" name="Text Box 5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17" name="Text Box 52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18" name="Text Box 5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19" name="Text Box 52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20" name="Text Box 52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21" name="Text Box 52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22" name="Text Box 52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23" name="Text Box 5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24" name="Text Box 52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25" name="Text Box 5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26" name="Text Box 5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27" name="Text Box 5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28" name="Text Box 5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29" name="Text Box 52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30" name="Text Box 52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31" name="Text Box 52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32" name="Text Box 52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33" name="Text Box 5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34" name="Text Box 5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35" name="Text Box 52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36" name="Text Box 5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37" name="Text Box 52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38" name="Text Box 5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39" name="Text Box 52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40" name="Text Box 52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41" name="Text Box 5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42" name="Text Box 52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43" name="Text Box 5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44" name="Text Box 52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45" name="Text Box 5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46" name="Text Box 5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47" name="Text Box 5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48" name="Text Box 52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49" name="Text Box 52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50" name="Text Box 5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51" name="Text Box 5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52" name="Text Box 52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53" name="Text Box 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54" name="Text Box 52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55" name="Text Box 5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56" name="Text Box 5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57" name="Text Box 52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58" name="Text Box 52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59" name="Text Box 52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60" name="Text Box 5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61" name="Text Box 5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62" name="Text Box 52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63" name="Text Box 5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104775" cy="190500"/>
    <xdr:sp macro="" textlink="">
      <xdr:nvSpPr>
        <xdr:cNvPr id="2364" name="Text Box 52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304800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65" name="Text Box 5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66" name="Text Box 52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190500</xdr:rowOff>
    </xdr:to>
    <xdr:sp macro="" textlink="">
      <xdr:nvSpPr>
        <xdr:cNvPr id="2367" name="Text Box 52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68" name="Text Box 5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69" name="Text Box 5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190500</xdr:rowOff>
    </xdr:to>
    <xdr:sp macro="" textlink="">
      <xdr:nvSpPr>
        <xdr:cNvPr id="2370" name="Text Box 52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71" name="Text Box 5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72" name="Text Box 52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190500</xdr:rowOff>
    </xdr:to>
    <xdr:sp macro="" textlink="">
      <xdr:nvSpPr>
        <xdr:cNvPr id="2373" name="Text Box 5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74" name="Text Box 52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75" name="Text Box 5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76" name="Text Box 5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77" name="Text Box 52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190500</xdr:rowOff>
    </xdr:to>
    <xdr:sp macro="" textlink="">
      <xdr:nvSpPr>
        <xdr:cNvPr id="2378" name="Text Box 5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79" name="Text Box 52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80" name="Text Box 52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98</xdr:row>
      <xdr:rowOff>0</xdr:rowOff>
    </xdr:from>
    <xdr:to>
      <xdr:col>1</xdr:col>
      <xdr:colOff>314325</xdr:colOff>
      <xdr:row>98</xdr:row>
      <xdr:rowOff>190500</xdr:rowOff>
    </xdr:to>
    <xdr:sp macro="" textlink="">
      <xdr:nvSpPr>
        <xdr:cNvPr id="2381" name="Text Box 5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82" name="Text Box 52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83" name="Text Box 5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98</xdr:row>
      <xdr:rowOff>0</xdr:rowOff>
    </xdr:from>
    <xdr:to>
      <xdr:col>1</xdr:col>
      <xdr:colOff>228600</xdr:colOff>
      <xdr:row>98</xdr:row>
      <xdr:rowOff>190500</xdr:rowOff>
    </xdr:to>
    <xdr:sp macro="" textlink="">
      <xdr:nvSpPr>
        <xdr:cNvPr id="2384" name="Text Box 5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98</xdr:row>
      <xdr:rowOff>0</xdr:rowOff>
    </xdr:from>
    <xdr:to>
      <xdr:col>1</xdr:col>
      <xdr:colOff>657225</xdr:colOff>
      <xdr:row>98</xdr:row>
      <xdr:rowOff>190500</xdr:rowOff>
    </xdr:to>
    <xdr:sp macro="" textlink="">
      <xdr:nvSpPr>
        <xdr:cNvPr id="2385" name="Text Box 5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86" name="Text Box 5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87" name="Text Box 5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88" name="Text Box 52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89" name="Text Box 52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90" name="Text Box 5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91" name="Text Box 52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92" name="Text Box 52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93" name="Text Box 5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94" name="Text Box 52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95" name="Text Box 52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96" name="Text Box 5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397" name="Text Box 52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398" name="Text Box 52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399" name="Text Box 52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00" name="Text Box 5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01" name="Text Box 52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02" name="Text Box 52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03" name="Text Box 5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04" name="Text Box 52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05" name="Text Box 5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06" name="Text Box 5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07" name="Text Box 5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08" name="Text Box 5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09" name="Text Box 52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10" name="Text Box 52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11" name="Text Box 5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12" name="Text Box 52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13" name="Text Box 5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14" name="Text Box 52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15" name="Text Box 52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16" name="Text Box 5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17" name="Text Box 52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18" name="Text Box 5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19" name="Text Box 5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20" name="Text Box 52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21" name="Text Box 52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22" name="Text Box 5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23" name="Text Box 5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24" name="Text Box 52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25" name="Text Box 52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26" name="Text Box 5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27" name="Text Box 5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28" name="Text Box 52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29" name="Text Box 5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30" name="Text Box 5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31" name="Text Box 5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32" name="Text Box 52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33" name="Text Box 5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34" name="Text Box 52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35" name="Text Box 5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36" name="Text Box 5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37" name="Text Box 52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38" name="Text Box 52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39" name="Text Box 52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40" name="Text Box 5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41" name="Text Box 52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42" name="Text Box 52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43" name="Text Box 5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44" name="Text Box 52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45" name="Text Box 5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46" name="Text Box 5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47" name="Text Box 52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48" name="Text Box 52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49" name="Text Box 52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50" name="Text Box 5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51" name="Text Box 52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52" name="Text Box 52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53" name="Text Box 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54" name="Text Box 52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55" name="Text Box 52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56" name="Text Box 5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57" name="Text Box 52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58" name="Text Box 5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59" name="Text Box 52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60" name="Text Box 5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61" name="Text Box 52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62" name="Text Box 5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63" name="Text Box 5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64" name="Text Box 52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65" name="Text Box 52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66" name="Text Box 5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67" name="Text Box 5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68" name="Text Box 52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69" name="Text Box 52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70" name="Text Box 52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71" name="Text Box 52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72" name="Text Box 5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73" name="Text Box 5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74" name="Text Box 5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75" name="Text Box 52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76" name="Text Box 5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77" name="Text Box 5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78" name="Text Box 52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79" name="Text Box 52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80" name="Text Box 5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81" name="Text Box 52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82" name="Text Box 5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83" name="Text Box 5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84" name="Text Box 52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85" name="Text Box 5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86" name="Text Box 5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87" name="Text Box 52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88" name="Text Box 52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89" name="Text Box 52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90" name="Text Box 5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91" name="Text Box 52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92" name="Text Box 5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93" name="Text Box 5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94" name="Text Box 52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95" name="Text Box 5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96" name="Text Box 52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497" name="Text Box 52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498" name="Text Box 5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499" name="Text Box 52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00" name="Text Box 52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01" name="Text Box 52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02" name="Text Box 5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03" name="Text Box 5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04" name="Text Box 52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05" name="Text Box 52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06" name="Text Box 52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07" name="Text Box 5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08" name="Text Box 5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09" name="Text Box 5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10" name="Text Box 52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11" name="Text Box 52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12" name="Text Box 5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13" name="Text Box 5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14" name="Text Box 5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15" name="Text Box 52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16" name="Text Box 5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17" name="Text Box 5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18" name="Text Box 5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19" name="Text Box 52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20" name="Text Box 52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21" name="Text Box 52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22" name="Text Box 5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23" name="Text Box 5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24" name="Text Box 52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25" name="Text Box 5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26" name="Text Box 5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27" name="Text Box 5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28" name="Text Box 52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29" name="Text Box 52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30" name="Text Box 5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31" name="Text Box 52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32" name="Text Box 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33" name="Text Box 5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34" name="Text Box 5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35" name="Text Box 52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36" name="Text Box 5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37" name="Text Box 52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38" name="Text Box 52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39" name="Text Box 5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40" name="Text Box 5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41" name="Text Box 52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42" name="Text Box 5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43" name="Text Box 5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44" name="Text Box 5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45" name="Text Box 52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46" name="Text Box 5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47" name="Text Box 5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48" name="Text Box 5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49" name="Text Box 5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50" name="Text Box 52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51" name="Text Box 52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52" name="Text Box 5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53" name="Text Box 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54" name="Text Box 52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55" name="Text Box 52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56" name="Text Box 52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57" name="Text Box 5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58" name="Text Box 5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59" name="Text Box 52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60" name="Text Box 52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61" name="Text Box 5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62" name="Text Box 5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63" name="Text Box 5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64" name="Text Box 5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65" name="Text Box 52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66" name="Text Box 5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67" name="Text Box 52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68" name="Text Box 52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69" name="Text Box 52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70" name="Text Box 52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71" name="Text Box 5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72" name="Text Box 5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73" name="Text Box 5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98</xdr:row>
      <xdr:rowOff>0</xdr:rowOff>
    </xdr:from>
    <xdr:ext cx="104775" cy="190500"/>
    <xdr:sp macro="" textlink="">
      <xdr:nvSpPr>
        <xdr:cNvPr id="2574" name="Text Box 5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342900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75" name="Text Box 52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76" name="Text Box 5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77" name="Text Box 52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78" name="Text Box 52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79" name="Text Box 5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80" name="Text Box 5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81" name="Text Box 52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82" name="Text Box 5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83" name="Text Box 5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84" name="Text Box 5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85" name="Text Box 5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86" name="Text Box 5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87" name="Text Box 52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88" name="Text Box 52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89" name="Text Box 5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90" name="Text Box 52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91" name="Text Box 52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92" name="Text Box 5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93" name="Text Box 5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94" name="Text Box 5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95" name="Text Box 52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96" name="Text Box 52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597" name="Text Box 5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598" name="Text Box 52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599" name="Text Box 52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00" name="Text Box 52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01" name="Text Box 52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02" name="Text Box 5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03" name="Text Box 5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04" name="Text Box 52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05" name="Text Box 5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06" name="Text Box 52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07" name="Text Box 52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08" name="Text Box 5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09" name="Text Box 5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10" name="Text Box 5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11" name="Text Box 52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12" name="Text Box 5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13" name="Text Box 5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14" name="Text Box 5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15" name="Text Box 5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16" name="Text Box 52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17" name="Text Box 52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18" name="Text Box 52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19" name="Text Box 5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20" name="Text Box 5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21" name="Text Box 52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22" name="Text Box 5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23" name="Text Box 5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24" name="Text Box 52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25" name="Text Box 5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26" name="Text Box 52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27" name="Text Box 52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28" name="Text Box 5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29" name="Text Box 5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30" name="Text Box 52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31" name="Text Box 52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32" name="Text Box 52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33" name="Text Box 5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34" name="Text Box 52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35" name="Text Box 52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36" name="Text Box 52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37" name="Text Box 52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38" name="Text Box 5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39" name="Text Box 5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40" name="Text Box 52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41" name="Text Box 5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42" name="Text Box 5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43" name="Text Box 5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44" name="Text Box 52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45" name="Text Box 52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46" name="Text Box 5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47" name="Text Box 52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48" name="Text Box 52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49" name="Text Box 52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50" name="Text Box 5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51" name="Text Box 5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52" name="Text Box 52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53" name="Text Box 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54" name="Text Box 52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55" name="Text Box 5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56" name="Text Box 5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57" name="Text Box 52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58" name="Text Box 5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59" name="Text Box 52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60" name="Text Box 5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61" name="Text Box 52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62" name="Text Box 5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63" name="Text Box 5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64" name="Text Box 52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65" name="Text Box 5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66" name="Text Box 5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67" name="Text Box 52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68" name="Text Box 5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69" name="Text Box 5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70" name="Text Box 5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71" name="Text Box 5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72" name="Text Box 52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73" name="Text Box 5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74" name="Text Box 5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75" name="Text Box 5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76" name="Text Box 52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77" name="Text Box 5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78" name="Text Box 5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79" name="Text Box 52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80" name="Text Box 52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81" name="Text Box 52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82" name="Text Box 5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83" name="Text Box 5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84" name="Text Box 52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85" name="Text Box 52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86" name="Text Box 52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87" name="Text Box 5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88" name="Text Box 5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89" name="Text Box 52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90" name="Text Box 52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91" name="Text Box 52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92" name="Text Box 5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93" name="Text Box 5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94" name="Text Box 52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95" name="Text Box 5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96" name="Text Box 52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697" name="Text Box 52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698" name="Text Box 52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699" name="Text Box 52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00" name="Text Box 52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01" name="Text Box 52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02" name="Text Box 52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03" name="Text Box 5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04" name="Text Box 52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05" name="Text Box 5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06" name="Text Box 52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07" name="Text Box 52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08" name="Text Box 52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09" name="Text Box 52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10" name="Text Box 5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11" name="Text Box 52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12" name="Text Box 52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13" name="Text Box 5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14" name="Text Box 52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15" name="Text Box 5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16" name="Text Box 52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17" name="Text Box 52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18" name="Text Box 5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19" name="Text Box 5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20" name="Text Box 5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21" name="Text Box 52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22" name="Text Box 5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23" name="Text Box 5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24" name="Text Box 52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25" name="Text Box 5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26" name="Text Box 52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27" name="Text Box 52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28" name="Text Box 5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29" name="Text Box 52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30" name="Text Box 52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31" name="Text Box 52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32" name="Text Box 5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33" name="Text Box 5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34" name="Text Box 52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35" name="Text Box 5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36" name="Text Box 52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37" name="Text Box 5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38" name="Text Box 5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39" name="Text Box 52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40" name="Text Box 5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41" name="Text Box 5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42" name="Text Box 5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43" name="Text Box 5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44" name="Text Box 52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45" name="Text Box 5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46" name="Text Box 52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47" name="Text Box 52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48" name="Text Box 52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49" name="Text Box 5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98</xdr:row>
      <xdr:rowOff>0</xdr:rowOff>
    </xdr:from>
    <xdr:ext cx="114300" cy="190500"/>
    <xdr:sp macro="" textlink="">
      <xdr:nvSpPr>
        <xdr:cNvPr id="2750" name="Text Box 5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504825" y="18764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51" name="Text Box 52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52" name="Text Box 5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53" name="Text Box 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98</xdr:row>
      <xdr:rowOff>0</xdr:rowOff>
    </xdr:from>
    <xdr:ext cx="0" cy="190500"/>
    <xdr:sp macro="" textlink="">
      <xdr:nvSpPr>
        <xdr:cNvPr id="2754" name="Text Box 5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962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55" name="Text Box 5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1546225</xdr:colOff>
      <xdr:row>97</xdr:row>
      <xdr:rowOff>127000</xdr:rowOff>
    </xdr:from>
    <xdr:ext cx="0" cy="190500"/>
    <xdr:sp macro="" textlink="">
      <xdr:nvSpPr>
        <xdr:cNvPr id="2756" name="Text Box 52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851025" y="18764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57" name="Text Box 52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98</xdr:row>
      <xdr:rowOff>0</xdr:rowOff>
    </xdr:from>
    <xdr:ext cx="104775" cy="190500"/>
    <xdr:sp macro="" textlink="">
      <xdr:nvSpPr>
        <xdr:cNvPr id="2758" name="Text Box 5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428625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98</xdr:row>
      <xdr:rowOff>0</xdr:rowOff>
    </xdr:from>
    <xdr:ext cx="104775" cy="190500"/>
    <xdr:sp macro="" textlink="">
      <xdr:nvSpPr>
        <xdr:cNvPr id="2759" name="Text Box 5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342900" y="18764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60" name="Text Box 5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61" name="Text Box 52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175260</xdr:rowOff>
    </xdr:to>
    <xdr:sp macro="" textlink="">
      <xdr:nvSpPr>
        <xdr:cNvPr id="2762" name="Text Box 52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63" name="Text Box 5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64" name="Text Box 5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175260</xdr:rowOff>
    </xdr:to>
    <xdr:sp macro="" textlink="">
      <xdr:nvSpPr>
        <xdr:cNvPr id="2765" name="Text Box 5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66" name="Text Box 52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67" name="Text Box 5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175260</xdr:rowOff>
    </xdr:to>
    <xdr:sp macro="" textlink="">
      <xdr:nvSpPr>
        <xdr:cNvPr id="2768" name="Text Box 5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69" name="Text Box 5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70" name="Text Box 52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71" name="Text Box 52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72" name="Text Box 5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175260</xdr:rowOff>
    </xdr:to>
    <xdr:sp macro="" textlink="">
      <xdr:nvSpPr>
        <xdr:cNvPr id="2773" name="Text Box 5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74" name="Text Box 52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75" name="Text Box 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175260</xdr:rowOff>
    </xdr:to>
    <xdr:sp macro="" textlink="">
      <xdr:nvSpPr>
        <xdr:cNvPr id="2776" name="Text Box 5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77" name="Text Box 5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78" name="Text Box 52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175260</xdr:rowOff>
    </xdr:to>
    <xdr:sp macro="" textlink="">
      <xdr:nvSpPr>
        <xdr:cNvPr id="2779" name="Text Box 52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175260</xdr:rowOff>
    </xdr:to>
    <xdr:sp macro="" textlink="">
      <xdr:nvSpPr>
        <xdr:cNvPr id="2780" name="Text Box 52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781" name="Text Box 5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782" name="Text Box 5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783" name="Text Box 5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784" name="Text Box 5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785" name="Text Box 5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786" name="Text Box 5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787" name="Text Box 5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788" name="Text Box 52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789" name="Text Box 52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790" name="Text Box 52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791" name="Text Box 5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792" name="Text Box 5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793" name="Text Box 5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794" name="Text Box 5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795" name="Text Box 5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796" name="Text Box 5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797" name="Text Box 52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798" name="Text Box 52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799" name="Text Box 52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00" name="Text Box 5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01" name="Text Box 52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02" name="Text Box 52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03" name="Text Box 5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04" name="Text Box 5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05" name="Text Box 5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06" name="Text Box 52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07" name="Text Box 52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08" name="Text Box 52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09" name="Text Box 5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10" name="Text Box 5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11" name="Text Box 52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12" name="Text Box 5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13" name="Text Box 5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14" name="Text Box 52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15" name="Text Box 52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16" name="Text Box 52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17" name="Text Box 5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18" name="Text Box 5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19" name="Text Box 52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20" name="Text Box 52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21" name="Text Box 5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22" name="Text Box 5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23" name="Text Box 5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24" name="Text Box 5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25" name="Text Box 52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26" name="Text Box 52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27" name="Text Box 52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28" name="Text Box 52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29" name="Text Box 52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30" name="Text Box 52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31" name="Text Box 5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32" name="Text Box 5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33" name="Text Box 5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34" name="Text Box 52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35" name="Text Box 52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36" name="Text Box 52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37" name="Text Box 52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38" name="Text Box 52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39" name="Text Box 52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40" name="Text Box 52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41" name="Text Box 52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42" name="Text Box 5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43" name="Text Box 5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44" name="Text Box 52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45" name="Text Box 52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46" name="Text Box 52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47" name="Text Box 52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48" name="Text Box 52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49" name="Text Box 52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50" name="Text Box 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51" name="Text Box 52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52" name="Text Box 5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53" name="Text Box 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54" name="Text Box 52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55" name="Text Box 52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56" name="Text Box 5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57" name="Text Box 5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58" name="Text Box 52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59" name="Text Box 52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60" name="Text Box 52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61" name="Text Box 52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62" name="Text Box 5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63" name="Text Box 5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64" name="Text Box 52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65" name="Text Box 52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66" name="Text Box 52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67" name="Text Box 52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68" name="Text Box 52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69" name="Text Box 52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70" name="Text Box 52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71" name="Text Box 52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72" name="Text Box 5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73" name="Text Box 5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74" name="Text Box 52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75" name="Text Box 52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76" name="Text Box 52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77" name="Text Box 52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78" name="Text Box 52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79" name="Text Box 52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80" name="Text Box 5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81" name="Text Box 52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82" name="Text Box 52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83" name="Text Box 5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84" name="Text Box 5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85" name="Text Box 52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86" name="Text Box 52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87" name="Text Box 52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88" name="Text Box 52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89" name="Text Box 5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90" name="Text Box 52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91" name="Text Box 52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92" name="Text Box 5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93" name="Text Box 5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94" name="Text Box 5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95" name="Text Box 52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96" name="Text Box 52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897" name="Text Box 52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898" name="Text Box 52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899" name="Text Box 5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00" name="Text Box 5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01" name="Text Box 52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02" name="Text Box 5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03" name="Text Box 5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04" name="Text Box 5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05" name="Text Box 52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06" name="Text Box 52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07" name="Text Box 5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08" name="Text Box 5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09" name="Text Box 5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10" name="Text Box 52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11" name="Text Box 5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12" name="Text Box 5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13" name="Text Box 5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14" name="Text Box 5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15" name="Text Box 52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16" name="Text Box 52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17" name="Text Box 5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18" name="Text Box 52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19" name="Text Box 52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20" name="Text Box 52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21" name="Text Box 5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22" name="Text Box 5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23" name="Text Box 5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24" name="Text Box 52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25" name="Text Box 52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26" name="Text Box 5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27" name="Text Box 52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28" name="Text Box 52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29" name="Text Box 5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30" name="Text Box 52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31" name="Text Box 5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32" name="Text Box 5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33" name="Text Box 5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34" name="Text Box 5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35" name="Text Box 52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36" name="Text Box 52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37" name="Text Box 5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38" name="Text Box 52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39" name="Text Box 5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40" name="Text Box 5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41" name="Text Box 52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42" name="Text Box 52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43" name="Text Box 5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44" name="Text Box 5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45" name="Text Box 52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46" name="Text Box 52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47" name="Text Box 5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48" name="Text Box 5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49" name="Text Box 52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50" name="Text Box 5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51" name="Text Box 52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52" name="Text Box 5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53" name="Text Box 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54" name="Text Box 52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55" name="Text Box 52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56" name="Text Box 5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57" name="Text Box 5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58" name="Text Box 5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59" name="Text Box 52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60" name="Text Box 52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61" name="Text Box 5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62" name="Text Box 5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63" name="Text Box 5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64" name="Text Box 5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65" name="Text Box 52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66" name="Text Box 5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67" name="Text Box 5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68" name="Text Box 52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69" name="Text Box 52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70" name="Text Box 52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71" name="Text Box 5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72" name="Text Box 52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73" name="Text Box 5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74" name="Text Box 5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75" name="Text Box 52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76" name="Text Box 52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77" name="Text Box 5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78" name="Text Box 52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79" name="Text Box 5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80" name="Text Box 5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81" name="Text Box 52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82" name="Text Box 52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83" name="Text Box 5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84" name="Text Box 5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85" name="Text Box 52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86" name="Text Box 52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87" name="Text Box 5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88" name="Text Box 52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89" name="Text Box 5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90" name="Text Box 52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91" name="Text Box 52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92" name="Text Box 52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93" name="Text Box 5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94" name="Text Box 52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95" name="Text Box 52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96" name="Text Box 52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2997" name="Text Box 5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2998" name="Text Box 5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2999" name="Text Box 52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00" name="Text Box 52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01" name="Text Box 52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02" name="Text Box 52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03" name="Text Box 5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04" name="Text Box 52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05" name="Text Box 52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06" name="Text Box 5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07" name="Text Box 5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08" name="Text Box 52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09" name="Text Box 52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10" name="Text Box 52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11" name="Text Box 5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12" name="Text Box 52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13" name="Text Box 5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14" name="Text Box 52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15" name="Text Box 5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16" name="Text Box 5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17" name="Text Box 5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18" name="Text Box 52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19" name="Text Box 52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20" name="Text Box 5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21" name="Text Box 52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22" name="Text Box 52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23" name="Text Box 5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24" name="Text Box 52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25" name="Text Box 5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26" name="Text Box 5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27" name="Text Box 52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28" name="Text Box 52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29" name="Text Box 52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30" name="Text Box 52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31" name="Text Box 52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32" name="Text Box 52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33" name="Text Box 5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34" name="Text Box 5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35" name="Text Box 52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36" name="Text Box 5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37" name="Text Box 52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38" name="Text Box 5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39" name="Text Box 52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40" name="Text Box 52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41" name="Text Box 52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42" name="Text Box 52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43" name="Text Box 5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44" name="Text Box 52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45" name="Text Box 52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46" name="Text Box 52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47" name="Text Box 52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48" name="Text Box 52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49" name="Text Box 52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50" name="Text Box 52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51" name="Text Box 52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52" name="Text Box 5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53" name="Text Box 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54" name="Text Box 52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55" name="Text Box 52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56" name="Text Box 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57" name="Text Box 5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58" name="Text Box 52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59" name="Text Box 52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60" name="Text Box 52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61" name="Text Box 52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62" name="Text Box 5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63" name="Text Box 5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64" name="Text Box 5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65" name="Text Box 52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66" name="Text Box 5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67" name="Text Box 52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68" name="Text Box 52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69" name="Text Box 52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70" name="Text Box 5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71" name="Text Box 52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72" name="Text Box 52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73" name="Text Box 5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74" name="Text Box 5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75" name="Text Box 5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76" name="Text Box 5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77" name="Text Box 52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78" name="Text Box 52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79" name="Text Box 52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80" name="Text Box 52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81" name="Text Box 52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82" name="Text Box 5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83" name="Text Box 5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84" name="Text Box 5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85" name="Text Box 52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86" name="Text Box 5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87" name="Text Box 52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88" name="Text Box 52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89" name="Text Box 52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90" name="Text Box 52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91" name="Text Box 5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92" name="Text Box 5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93" name="Text Box 5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94" name="Text Box 5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95" name="Text Box 52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96" name="Text Box 52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097" name="Text Box 5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098" name="Text Box 5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099" name="Text Box 5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00" name="Text Box 52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01" name="Text Box 52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02" name="Text Box 5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03" name="Text Box 5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04" name="Text Box 5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05" name="Text Box 52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06" name="Text Box 5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07" name="Text Box 52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08" name="Text Box 52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09" name="Text Box 52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10" name="Text Box 52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11" name="Text Box 52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12" name="Text Box 52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13" name="Text Box 5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14" name="Text Box 5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15" name="Text Box 52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16" name="Text Box 52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17" name="Text Box 52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18" name="Text Box 52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19" name="Text Box 52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20" name="Text Box 52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21" name="Text Box 52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22" name="Text Box 52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23" name="Text Box 5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24" name="Text Box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25" name="Text Box 52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26" name="Text Box 52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27" name="Text Box 52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28" name="Text Box 5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29" name="Text Box 52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30" name="Text Box 52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31" name="Text Box 52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32" name="Text Box 52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33" name="Text Box 5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34" name="Text Box 52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35" name="Text Box 52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36" name="Text Box 52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37" name="Text Box 52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38" name="Text Box 52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39" name="Text Box 52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40" name="Text Box 52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41" name="Text Box 52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42" name="Text Box 5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43" name="Text Box 5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44" name="Text Box 52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45" name="Text Box 52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46" name="Text Box 52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47" name="Text Box 52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48" name="Text Box 52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49" name="Text Box 52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50" name="Text Box 52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51" name="Text Box 52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104775" cy="190500"/>
    <xdr:sp macro="" textlink="">
      <xdr:nvSpPr>
        <xdr:cNvPr id="3152" name="Text Box 52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304800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53" name="Text Box 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54" name="Text Box 52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190500</xdr:rowOff>
    </xdr:to>
    <xdr:sp macro="" textlink="">
      <xdr:nvSpPr>
        <xdr:cNvPr id="3155" name="Text Box 5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56" name="Text Box 5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57" name="Text Box 52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190500</xdr:rowOff>
    </xdr:to>
    <xdr:sp macro="" textlink="">
      <xdr:nvSpPr>
        <xdr:cNvPr id="3158" name="Text Box 52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59" name="Text Box 52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60" name="Text Box 5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190500</xdr:rowOff>
    </xdr:to>
    <xdr:sp macro="" textlink="">
      <xdr:nvSpPr>
        <xdr:cNvPr id="3161" name="Text Box 52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62" name="Text Box 5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63" name="Text Box 5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64" name="Text Box 5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65" name="Text Box 52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190500</xdr:rowOff>
    </xdr:to>
    <xdr:sp macro="" textlink="">
      <xdr:nvSpPr>
        <xdr:cNvPr id="3166" name="Text Box 52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67" name="Text Box 52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68" name="Text Box 5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89</xdr:row>
      <xdr:rowOff>0</xdr:rowOff>
    </xdr:from>
    <xdr:to>
      <xdr:col>1</xdr:col>
      <xdr:colOff>314325</xdr:colOff>
      <xdr:row>89</xdr:row>
      <xdr:rowOff>190500</xdr:rowOff>
    </xdr:to>
    <xdr:sp macro="" textlink="">
      <xdr:nvSpPr>
        <xdr:cNvPr id="3169" name="Text Box 52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70" name="Text Box 52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71" name="Text Box 52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89</xdr:row>
      <xdr:rowOff>0</xdr:rowOff>
    </xdr:from>
    <xdr:to>
      <xdr:col>1</xdr:col>
      <xdr:colOff>228600</xdr:colOff>
      <xdr:row>89</xdr:row>
      <xdr:rowOff>190500</xdr:rowOff>
    </xdr:to>
    <xdr:sp macro="" textlink="">
      <xdr:nvSpPr>
        <xdr:cNvPr id="3172" name="Text Box 5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657225</xdr:colOff>
      <xdr:row>89</xdr:row>
      <xdr:rowOff>0</xdr:rowOff>
    </xdr:from>
    <xdr:to>
      <xdr:col>1</xdr:col>
      <xdr:colOff>657225</xdr:colOff>
      <xdr:row>89</xdr:row>
      <xdr:rowOff>190500</xdr:rowOff>
    </xdr:to>
    <xdr:sp macro="" textlink="">
      <xdr:nvSpPr>
        <xdr:cNvPr id="3173" name="Text Box 5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74" name="Text Box 5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75" name="Text Box 52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76" name="Text Box 52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77" name="Text Box 52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78" name="Text Box 5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79" name="Text Box 52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80" name="Text Box 5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81" name="Text Box 5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82" name="Text Box 5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83" name="Text Box 5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84" name="Text Box 52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85" name="Text Box 52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86" name="Text Box 5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87" name="Text Box 5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88" name="Text Box 52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89" name="Text Box 52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90" name="Text Box 5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91" name="Text Box 52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92" name="Text Box 52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93" name="Text Box 5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94" name="Text Box 52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95" name="Text Box 5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96" name="Text Box 52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197" name="Text Box 5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198" name="Text Box 52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199" name="Text Box 52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00" name="Text Box 5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01" name="Text Box 5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02" name="Text Box 52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03" name="Text Box 5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04" name="Text Box 52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05" name="Text Box 5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06" name="Text Box 52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07" name="Text Box 5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08" name="Text Box 5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09" name="Text Box 5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10" name="Text Box 5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11" name="Text Box 5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12" name="Text Box 52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13" name="Text Box 5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14" name="Text Box 5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15" name="Text Box 52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16" name="Text Box 52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17" name="Text Box 52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18" name="Text Box 5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19" name="Text Box 52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20" name="Text Box 5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21" name="Text Box 52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22" name="Text Box 5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23" name="Text Box 5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24" name="Text Box 52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25" name="Text Box 52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26" name="Text Box 52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27" name="Text Box 5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28" name="Text Box 52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29" name="Text Box 52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30" name="Text Box 5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31" name="Text Box 52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32" name="Text Box 5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33" name="Text Box 5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34" name="Text Box 52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35" name="Text Box 5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36" name="Text Box 52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37" name="Text Box 52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38" name="Text Box 52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39" name="Text Box 52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40" name="Text Box 5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41" name="Text Box 52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42" name="Text Box 52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43" name="Text Box 5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44" name="Text Box 5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45" name="Text Box 52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46" name="Text Box 52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47" name="Text Box 52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48" name="Text Box 52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49" name="Text Box 52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50" name="Text Box 5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51" name="Text Box 52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52" name="Text Box 52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53" name="Text Box 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54" name="Text Box 5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55" name="Text Box 52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56" name="Text Box 52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57" name="Text Box 52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58" name="Text Box 52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59" name="Text Box 5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60" name="Text Box 5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61" name="Text Box 52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62" name="Text Box 52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63" name="Text Box 5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64" name="Text Box 52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65" name="Text Box 52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67" name="Text Box 52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68" name="Text Box 52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69" name="Text Box 5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70" name="Text Box 52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71" name="Text Box 52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72" name="Text Box 5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73" name="Text Box 5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74" name="Text Box 52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75" name="Text Box 52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76" name="Text Box 52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77" name="Text Box 5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78" name="Text Box 52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79" name="Text Box 5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80" name="Text Box 5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81" name="Text Box 5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82" name="Text Box 52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83" name="Text Box 5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84" name="Text Box 52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85" name="Text Box 5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86" name="Text Box 5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87" name="Text Box 52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88" name="Text Box 52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89" name="Text Box 52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90" name="Text Box 5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91" name="Text Box 52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92" name="Text Box 52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93" name="Text Box 5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94" name="Text Box 52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295" name="Text Box 52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96" name="Text Box 52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97" name="Text Box 52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298" name="Text Box 52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299" name="Text Box 5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00" name="Text Box 5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01" name="Text Box 52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02" name="Text Box 52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03" name="Text Box 5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04" name="Text Box 52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05" name="Text Box 52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06" name="Text Box 5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07" name="Text Box 52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08" name="Text Box 52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09" name="Text Box 5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10" name="Text Box 5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11" name="Text Box 52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12" name="Text Box 52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13" name="Text Box 5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14" name="Text Box 52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15" name="Text Box 52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16" name="Text Box 5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17" name="Text Box 52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18" name="Text Box 52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19" name="Text Box 52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20" name="Text Box 5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21" name="Text Box 5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22" name="Text Box 5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23" name="Text Box 5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24" name="Text Box 52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25" name="Text Box 5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26" name="Text Box 52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27" name="Text Box 52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28" name="Text Box 5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29" name="Text Box 52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30" name="Text Box 52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31" name="Text Box 5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32" name="Text Box 52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33" name="Text Box 5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34" name="Text Box 52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35" name="Text Box 5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36" name="Text Box 52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37" name="Text Box 5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38" name="Text Box 5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39" name="Text Box 52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40" name="Text Box 5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41" name="Text Box 5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42" name="Text Box 52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43" name="Text Box 5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44" name="Text Box 52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45" name="Text Box 52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46" name="Text Box 5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47" name="Text Box 5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48" name="Text Box 5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49" name="Text Box 5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50" name="Text Box 52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51" name="Text Box 52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52" name="Text Box 5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53" name="Text Box 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54" name="Text Box 52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55" name="Text Box 52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56" name="Text Box 52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57" name="Text Box 5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58" name="Text Box 5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59" name="Text Box 52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60" name="Text Box 52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61" name="Text Box 52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89</xdr:row>
      <xdr:rowOff>0</xdr:rowOff>
    </xdr:from>
    <xdr:ext cx="104775" cy="190500"/>
    <xdr:sp macro="" textlink="">
      <xdr:nvSpPr>
        <xdr:cNvPr id="3362" name="Text Box 52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342900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63" name="Text Box 5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64" name="Text Box 52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65" name="Text Box 52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66" name="Text Box 52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67" name="Text Box 52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68" name="Text Box 5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69" name="Text Box 52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70" name="Text Box 5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71" name="Text Box 52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72" name="Text Box 52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73" name="Text Box 5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74" name="Text Box 52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75" name="Text Box 52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76" name="Text Box 52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77" name="Text Box 52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78" name="Text Box 52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79" name="Text Box 52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80" name="Text Box 52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81" name="Text Box 52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82" name="Text Box 5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83" name="Text Box 5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84" name="Text Box 52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85" name="Text Box 5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86" name="Text Box 52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87" name="Text Box 52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88" name="Text Box 52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89" name="Text Box 52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90" name="Text Box 52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91" name="Text Box 52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92" name="Text Box 52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93" name="Text Box 5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94" name="Text Box 5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95" name="Text Box 52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96" name="Text Box 52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397" name="Text Box 52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398" name="Text Box 52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399" name="Text Box 5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00" name="Text Box 52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01" name="Text Box 52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02" name="Text Box 52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03" name="Text Box 5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04" name="Text Box 52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05" name="Text Box 52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06" name="Text Box 52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07" name="Text Box 52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08" name="Text Box 52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09" name="Text Box 52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10" name="Text Box 52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11" name="Text Box 52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12" name="Text Box 5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13" name="Text Box 5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14" name="Text Box 52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15" name="Text Box 52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16" name="Text Box 52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17" name="Text Box 52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18" name="Text Box 52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19" name="Text Box 52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20" name="Text Box 52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21" name="Text Box 52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22" name="Text Box 52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23" name="Text Box 5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24" name="Text Box 5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25" name="Text Box 52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26" name="Text Box 52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27" name="Text Box 52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28" name="Text Box 52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29" name="Text Box 5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30" name="Text Box 52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31" name="Text Box 52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32" name="Text Box 52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33" name="Text Box 5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34" name="Text Box 52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35" name="Text Box 5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36" name="Text Box 52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37" name="Text Box 52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38" name="Text Box 52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39" name="Text Box 52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40" name="Text Box 52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41" name="Text Box 52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42" name="Text Box 52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43" name="Text Box 5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44" name="Text Box 52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45" name="Text Box 52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46" name="Text Box 52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47" name="Text Box 52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48" name="Text Box 5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49" name="Text Box 52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50" name="Text Box 52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51" name="Text Box 52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52" name="Text Box 52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53" name="Text Box 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54" name="Text Box 5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55" name="Text Box 52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56" name="Text Box 52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57" name="Text Box 52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58" name="Text Box 52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59" name="Text Box 52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60" name="Text Box 52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61" name="Text Box 52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62" name="Text Box 52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63" name="Text Box 5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65" name="Text Box 52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66" name="Text Box 52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67" name="Text Box 52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68" name="Text Box 52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69" name="Text Box 52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70" name="Text Box 52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71" name="Text Box 52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72" name="Text Box 52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73" name="Text Box 5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74" name="Text Box 52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75" name="Text Box 5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76" name="Text Box 52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77" name="Text Box 52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78" name="Text Box 52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79" name="Text Box 52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80" name="Text Box 52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81" name="Text Box 52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82" name="Text Box 52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83" name="Text Box 5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84" name="Text Box 5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85" name="Text Box 52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86" name="Text Box 52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87" name="Text Box 52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88" name="Text Box 52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89" name="Text Box 52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90" name="Text Box 52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91" name="Text Box 52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92" name="Text Box 52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93" name="Text Box 5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94" name="Text Box 52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95" name="Text Box 52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96" name="Text Box 52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497" name="Text Box 52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498" name="Text Box 52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499" name="Text Box 52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00" name="Text Box 52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01" name="Text Box 52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02" name="Text Box 52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03" name="Text Box 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04" name="Text Box 52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05" name="Text Box 52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06" name="Text Box 52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07" name="Text Box 52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08" name="Text Box 52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09" name="Text Box 52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10" name="Text Box 52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11" name="Text Box 52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12" name="Text Box 5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13" name="Text Box 5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14" name="Text Box 5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15" name="Text Box 52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16" name="Text Box 52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17" name="Text Box 52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18" name="Text Box 52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19" name="Text Box 52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20" name="Text Box 52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21" name="Text Box 52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22" name="Text Box 5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23" name="Text Box 5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24" name="Text Box 5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25" name="Text Box 52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26" name="Text Box 52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27" name="Text Box 52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28" name="Text Box 52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29" name="Text Box 52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30" name="Text Box 52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31" name="Text Box 52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32" name="Text Box 52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33" name="Text Box 5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34" name="Text Box 5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35" name="Text Box 52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36" name="Text Box 52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37" name="Text Box 52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200025</xdr:colOff>
      <xdr:row>89</xdr:row>
      <xdr:rowOff>0</xdr:rowOff>
    </xdr:from>
    <xdr:ext cx="114300" cy="190500"/>
    <xdr:sp macro="" textlink="">
      <xdr:nvSpPr>
        <xdr:cNvPr id="3538" name="Text Box 52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504825" y="28289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39" name="Text Box 52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40" name="Text Box 52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41" name="Text Box 52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89</xdr:row>
      <xdr:rowOff>0</xdr:rowOff>
    </xdr:from>
    <xdr:ext cx="0" cy="190500"/>
    <xdr:sp macro="" textlink="">
      <xdr:nvSpPr>
        <xdr:cNvPr id="3542" name="Text Box 52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962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43" name="Text Box 5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1546225</xdr:colOff>
      <xdr:row>88</xdr:row>
      <xdr:rowOff>127000</xdr:rowOff>
    </xdr:from>
    <xdr:ext cx="0" cy="190500"/>
    <xdr:sp macro="" textlink="">
      <xdr:nvSpPr>
        <xdr:cNvPr id="3544" name="Text Box 5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851025" y="2828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45" name="Text Box 52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123825</xdr:colOff>
      <xdr:row>89</xdr:row>
      <xdr:rowOff>0</xdr:rowOff>
    </xdr:from>
    <xdr:ext cx="104775" cy="190500"/>
    <xdr:sp macro="" textlink="">
      <xdr:nvSpPr>
        <xdr:cNvPr id="3546" name="Text Box 52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428625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89</xdr:row>
      <xdr:rowOff>0</xdr:rowOff>
    </xdr:from>
    <xdr:ext cx="104775" cy="190500"/>
    <xdr:sp macro="" textlink="">
      <xdr:nvSpPr>
        <xdr:cNvPr id="3547" name="Text Box 52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342900" y="282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R5" sqref="R5"/>
    </sheetView>
  </sheetViews>
  <sheetFormatPr defaultRowHeight="15" x14ac:dyDescent="0.25"/>
  <cols>
    <col min="1" max="1" width="10.28515625" style="2" customWidth="1"/>
    <col min="2" max="2" width="53.28515625" style="1" bestFit="1" customWidth="1"/>
    <col min="3" max="3" width="26.140625" style="1" hidden="1" customWidth="1"/>
    <col min="4" max="4" width="32.7109375" style="3" customWidth="1"/>
    <col min="5" max="5" width="24.7109375" style="1" customWidth="1"/>
    <col min="6" max="6" width="46.85546875" style="1" customWidth="1"/>
    <col min="7" max="7" width="18.42578125" style="1" customWidth="1"/>
    <col min="8" max="8" width="16.5703125" style="1" customWidth="1"/>
    <col min="9" max="9" width="16" style="1" customWidth="1"/>
    <col min="10" max="10" width="17.42578125" style="1" customWidth="1"/>
    <col min="11" max="11" width="17.42578125" style="1" bestFit="1" customWidth="1"/>
    <col min="12" max="12" width="14.42578125" style="1" customWidth="1"/>
    <col min="14" max="16384" width="9.140625" style="1"/>
  </cols>
  <sheetData>
    <row r="1" spans="1:13" ht="56.25" customHeight="1" x14ac:dyDescent="0.25">
      <c r="A1" s="60" t="s">
        <v>155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</row>
    <row r="2" spans="1:13" ht="75" x14ac:dyDescent="0.25">
      <c r="A2" s="5" t="s">
        <v>0</v>
      </c>
      <c r="B2" s="5" t="s">
        <v>2</v>
      </c>
      <c r="C2" s="5" t="s">
        <v>34</v>
      </c>
      <c r="D2" s="5" t="s">
        <v>3</v>
      </c>
      <c r="E2" s="5" t="s">
        <v>36</v>
      </c>
      <c r="F2" s="6" t="s">
        <v>4</v>
      </c>
      <c r="G2" s="5" t="s">
        <v>8</v>
      </c>
      <c r="H2" s="5" t="s">
        <v>66</v>
      </c>
      <c r="I2" s="5" t="s">
        <v>7</v>
      </c>
      <c r="J2" s="5" t="s">
        <v>6</v>
      </c>
      <c r="K2" s="5" t="s">
        <v>5</v>
      </c>
      <c r="L2" s="5" t="s">
        <v>9</v>
      </c>
      <c r="M2" s="1"/>
    </row>
    <row r="3" spans="1:13" s="44" customFormat="1" ht="25.5" customHeight="1" x14ac:dyDescent="0.3">
      <c r="A3" s="45">
        <f>A19+A25+A33+A37+A42+A45++A62+A68+A75+A83+A93+A102+A111</f>
        <v>95</v>
      </c>
      <c r="B3" s="46" t="s">
        <v>33</v>
      </c>
      <c r="C3" s="46"/>
      <c r="D3" s="46"/>
      <c r="E3" s="46"/>
      <c r="F3" s="46"/>
      <c r="G3" s="46">
        <f>G19+G25+G33+G37+G42+G45++G62+G68+G75+G83+G93+G102+G111</f>
        <v>57556.029775985895</v>
      </c>
      <c r="H3" s="46">
        <f>I3*1.09</f>
        <v>29200.090139361953</v>
      </c>
      <c r="I3" s="46">
        <f>I19+I25+I33+I37+I42+I45++I62+I68+I75+I83+I93+I102+I111</f>
        <v>26789.073522350413</v>
      </c>
      <c r="J3" s="46">
        <f>J19+J25+J33+J37+J42+J45++J62+J68+J75+J83+J93+J102+J111</f>
        <v>30465.081025616502</v>
      </c>
      <c r="K3" s="46">
        <f>K19+K25+K33+K37+K42+K45++K62+K68+K75+K83+K93+K102+K111</f>
        <v>303685.75678508001</v>
      </c>
      <c r="L3" s="47">
        <f>L19+L25+L33+L37+L42+L45++L62+L68+L75+L83+L93+L102+L111</f>
        <v>966</v>
      </c>
    </row>
    <row r="4" spans="1:13" ht="34.5" customHeight="1" x14ac:dyDescent="0.25">
      <c r="A4" s="19">
        <v>1</v>
      </c>
      <c r="B4" s="7" t="s">
        <v>123</v>
      </c>
      <c r="C4" s="8" t="s">
        <v>23</v>
      </c>
      <c r="D4" s="9" t="s">
        <v>224</v>
      </c>
      <c r="E4" s="10" t="s">
        <v>19</v>
      </c>
      <c r="F4" s="10" t="s">
        <v>45</v>
      </c>
      <c r="G4" s="11">
        <f t="shared" ref="G4:G13" si="0">I4+J4</f>
        <v>350.03099334184577</v>
      </c>
      <c r="H4" s="28">
        <f t="shared" ref="H4:H110" si="1">I4*1.09</f>
        <v>163.03839036847867</v>
      </c>
      <c r="I4" s="11">
        <v>149.57650492520978</v>
      </c>
      <c r="J4" s="11">
        <v>200.454488416636</v>
      </c>
      <c r="K4" s="11">
        <v>1639.9567999999999</v>
      </c>
      <c r="L4" s="19">
        <v>12</v>
      </c>
      <c r="M4" s="1"/>
    </row>
    <row r="5" spans="1:13" ht="44.25" customHeight="1" x14ac:dyDescent="0.25">
      <c r="A5" s="19">
        <v>2</v>
      </c>
      <c r="B5" s="12" t="s">
        <v>122</v>
      </c>
      <c r="C5" s="8" t="s">
        <v>26</v>
      </c>
      <c r="D5" s="13" t="s">
        <v>223</v>
      </c>
      <c r="E5" s="10" t="s">
        <v>19</v>
      </c>
      <c r="F5" s="10" t="s">
        <v>51</v>
      </c>
      <c r="G5" s="11">
        <f t="shared" si="0"/>
        <v>1607.077708865374</v>
      </c>
      <c r="H5" s="28">
        <f t="shared" si="1"/>
        <v>497.08135716891644</v>
      </c>
      <c r="I5" s="11">
        <v>456.03794235680402</v>
      </c>
      <c r="J5" s="11">
        <v>1151.03976650857</v>
      </c>
      <c r="K5" s="11">
        <v>5000</v>
      </c>
      <c r="L5" s="19">
        <v>45</v>
      </c>
      <c r="M5" s="1"/>
    </row>
    <row r="6" spans="1:13" ht="41.25" customHeight="1" x14ac:dyDescent="0.25">
      <c r="A6" s="19">
        <v>3</v>
      </c>
      <c r="B6" s="14" t="s">
        <v>124</v>
      </c>
      <c r="C6" s="8" t="s">
        <v>23</v>
      </c>
      <c r="D6" s="13" t="s">
        <v>27</v>
      </c>
      <c r="E6" s="10" t="s">
        <v>19</v>
      </c>
      <c r="F6" s="10" t="s">
        <v>80</v>
      </c>
      <c r="G6" s="11">
        <f t="shared" si="0"/>
        <v>5353.7554656877046</v>
      </c>
      <c r="H6" s="28">
        <f t="shared" si="1"/>
        <v>372.81101050000007</v>
      </c>
      <c r="I6" s="15">
        <v>342.02845000000002</v>
      </c>
      <c r="J6" s="15">
        <v>5011.7270156877048</v>
      </c>
      <c r="K6" s="15">
        <v>3750</v>
      </c>
      <c r="L6" s="23">
        <v>5</v>
      </c>
      <c r="M6" s="1"/>
    </row>
    <row r="7" spans="1:13" ht="114.75" customHeight="1" x14ac:dyDescent="0.25">
      <c r="A7" s="19">
        <v>4</v>
      </c>
      <c r="B7" s="14" t="s">
        <v>125</v>
      </c>
      <c r="C7" s="8" t="s">
        <v>23</v>
      </c>
      <c r="D7" s="13" t="s">
        <v>27</v>
      </c>
      <c r="E7" s="10" t="s">
        <v>19</v>
      </c>
      <c r="F7" s="10" t="s">
        <v>86</v>
      </c>
      <c r="G7" s="11">
        <f t="shared" si="0"/>
        <v>90.468077865742401</v>
      </c>
      <c r="H7" s="28">
        <f t="shared" si="1"/>
        <v>52.790040700000006</v>
      </c>
      <c r="I7" s="15">
        <v>48.431229999999999</v>
      </c>
      <c r="J7" s="15">
        <v>42.036847865742402</v>
      </c>
      <c r="K7" s="15">
        <v>531</v>
      </c>
      <c r="L7" s="23">
        <v>2</v>
      </c>
      <c r="M7" s="1"/>
    </row>
    <row r="8" spans="1:13" ht="34.5" customHeight="1" x14ac:dyDescent="0.25">
      <c r="A8" s="19">
        <v>5</v>
      </c>
      <c r="B8" s="14" t="s">
        <v>124</v>
      </c>
      <c r="C8" s="8" t="s">
        <v>23</v>
      </c>
      <c r="D8" s="13" t="s">
        <v>27</v>
      </c>
      <c r="E8" s="10" t="s">
        <v>19</v>
      </c>
      <c r="F8" s="10" t="s">
        <v>65</v>
      </c>
      <c r="G8" s="11">
        <f t="shared" si="0"/>
        <v>4483.4002210032795</v>
      </c>
      <c r="H8" s="28">
        <f t="shared" si="1"/>
        <v>104.38708730000002</v>
      </c>
      <c r="I8" s="15">
        <v>95.767970000000005</v>
      </c>
      <c r="J8" s="15">
        <v>4387.6322510032796</v>
      </c>
      <c r="K8" s="15">
        <v>1050</v>
      </c>
      <c r="L8" s="23">
        <v>2</v>
      </c>
      <c r="M8" s="1"/>
    </row>
    <row r="9" spans="1:13" ht="34.5" customHeight="1" x14ac:dyDescent="0.25">
      <c r="A9" s="19">
        <v>6</v>
      </c>
      <c r="B9" s="16" t="s">
        <v>126</v>
      </c>
      <c r="C9" s="17" t="s">
        <v>35</v>
      </c>
      <c r="D9" s="13" t="s">
        <v>27</v>
      </c>
      <c r="E9" s="10" t="s">
        <v>19</v>
      </c>
      <c r="F9" s="10" t="s">
        <v>62</v>
      </c>
      <c r="G9" s="11">
        <f t="shared" si="0"/>
        <v>195.45785938708502</v>
      </c>
      <c r="H9" s="28">
        <f t="shared" si="1"/>
        <v>149.12440420000001</v>
      </c>
      <c r="I9" s="15">
        <v>136.81138000000001</v>
      </c>
      <c r="J9" s="15">
        <v>58.646479387085002</v>
      </c>
      <c r="K9" s="15">
        <v>1500</v>
      </c>
      <c r="L9" s="23">
        <v>2</v>
      </c>
      <c r="M9" s="1"/>
    </row>
    <row r="10" spans="1:13" ht="66.75" customHeight="1" x14ac:dyDescent="0.25">
      <c r="A10" s="19">
        <v>7</v>
      </c>
      <c r="B10" s="16" t="s">
        <v>127</v>
      </c>
      <c r="C10" s="17" t="s">
        <v>26</v>
      </c>
      <c r="D10" s="13" t="s">
        <v>27</v>
      </c>
      <c r="E10" s="10" t="s">
        <v>19</v>
      </c>
      <c r="F10" s="10" t="s">
        <v>81</v>
      </c>
      <c r="G10" s="11">
        <f t="shared" si="0"/>
        <v>352.83655367019298</v>
      </c>
      <c r="H10" s="28">
        <f>I10*1.09</f>
        <v>238.59904890000001</v>
      </c>
      <c r="I10" s="15">
        <v>218.89821000000001</v>
      </c>
      <c r="J10" s="15">
        <v>133.93834367019301</v>
      </c>
      <c r="K10" s="15">
        <v>2400</v>
      </c>
      <c r="L10" s="23">
        <v>6</v>
      </c>
      <c r="M10" s="1"/>
    </row>
    <row r="11" spans="1:13" ht="41.25" customHeight="1" x14ac:dyDescent="0.25">
      <c r="A11" s="19">
        <v>8</v>
      </c>
      <c r="B11" s="29" t="s">
        <v>128</v>
      </c>
      <c r="C11" s="17"/>
      <c r="D11" s="13" t="s">
        <v>223</v>
      </c>
      <c r="E11" s="10" t="s">
        <v>19</v>
      </c>
      <c r="F11" s="10" t="s">
        <v>82</v>
      </c>
      <c r="G11" s="11">
        <f t="shared" si="0"/>
        <v>1455.037942356804</v>
      </c>
      <c r="H11" s="28">
        <f t="shared" ref="H11:H16" si="2">I11*1.09</f>
        <v>1088.9100000000001</v>
      </c>
      <c r="I11" s="11">
        <v>999</v>
      </c>
      <c r="J11" s="11">
        <v>456.03794235680408</v>
      </c>
      <c r="K11" s="11">
        <v>13356.63</v>
      </c>
      <c r="L11" s="30">
        <v>25</v>
      </c>
      <c r="M11" s="1"/>
    </row>
    <row r="12" spans="1:13" ht="78.75" customHeight="1" x14ac:dyDescent="0.25">
      <c r="A12" s="19">
        <v>9</v>
      </c>
      <c r="B12" s="29" t="s">
        <v>129</v>
      </c>
      <c r="C12" s="17"/>
      <c r="D12" s="13" t="s">
        <v>223</v>
      </c>
      <c r="E12" s="10" t="s">
        <v>19</v>
      </c>
      <c r="F12" s="10" t="s">
        <v>79</v>
      </c>
      <c r="G12" s="11">
        <f t="shared" si="0"/>
        <v>1363.8303538854432</v>
      </c>
      <c r="H12" s="28">
        <f t="shared" si="2"/>
        <v>1088.9100000000001</v>
      </c>
      <c r="I12" s="11">
        <v>999</v>
      </c>
      <c r="J12" s="11">
        <v>364.83035388544323</v>
      </c>
      <c r="K12" s="11">
        <v>13356.63</v>
      </c>
      <c r="L12" s="30">
        <v>23</v>
      </c>
      <c r="M12" s="1"/>
    </row>
    <row r="13" spans="1:13" ht="95.25" customHeight="1" x14ac:dyDescent="0.25">
      <c r="A13" s="19">
        <v>10</v>
      </c>
      <c r="B13" s="7" t="s">
        <v>130</v>
      </c>
      <c r="C13" s="17"/>
      <c r="D13" s="13" t="s">
        <v>27</v>
      </c>
      <c r="E13" s="10" t="s">
        <v>19</v>
      </c>
      <c r="F13" s="10" t="s">
        <v>78</v>
      </c>
      <c r="G13" s="11">
        <f t="shared" si="0"/>
        <v>1455.9376140094855</v>
      </c>
      <c r="H13" s="28">
        <f t="shared" si="2"/>
        <v>1089.8906421014228</v>
      </c>
      <c r="I13" s="11">
        <v>999.89967165268138</v>
      </c>
      <c r="J13" s="11">
        <v>456.03794235680408</v>
      </c>
      <c r="K13" s="11">
        <v>10962.9</v>
      </c>
      <c r="L13" s="30">
        <v>28</v>
      </c>
      <c r="M13" s="1"/>
    </row>
    <row r="14" spans="1:13" ht="95.25" customHeight="1" x14ac:dyDescent="0.25">
      <c r="A14" s="19">
        <v>11</v>
      </c>
      <c r="B14" s="7" t="s">
        <v>133</v>
      </c>
      <c r="C14" s="17"/>
      <c r="D14" s="13" t="s">
        <v>27</v>
      </c>
      <c r="E14" s="10" t="s">
        <v>19</v>
      </c>
      <c r="F14" s="10" t="s">
        <v>75</v>
      </c>
      <c r="G14" s="11">
        <f>I14+J14</f>
        <v>286.65414082451662</v>
      </c>
      <c r="H14" s="28">
        <f>I14*1.085</f>
        <v>217.71251368113826</v>
      </c>
      <c r="I14" s="11">
        <f>K14/10.964</f>
        <v>200.65669463699379</v>
      </c>
      <c r="J14" s="11">
        <f>85.9974461875228</f>
        <v>85.997446187522797</v>
      </c>
      <c r="K14" s="11">
        <v>2200</v>
      </c>
      <c r="L14" s="30">
        <v>3</v>
      </c>
      <c r="M14" s="1"/>
    </row>
    <row r="15" spans="1:13" ht="95.25" customHeight="1" x14ac:dyDescent="0.25">
      <c r="A15" s="19">
        <v>12</v>
      </c>
      <c r="B15" s="7" t="s">
        <v>131</v>
      </c>
      <c r="C15" s="17"/>
      <c r="D15" s="13" t="s">
        <v>223</v>
      </c>
      <c r="E15" s="10" t="s">
        <v>19</v>
      </c>
      <c r="F15" s="10" t="s">
        <v>73</v>
      </c>
      <c r="G15" s="11">
        <v>1455.9376140094855</v>
      </c>
      <c r="H15" s="28">
        <f t="shared" si="2"/>
        <v>1090</v>
      </c>
      <c r="I15" s="11">
        <v>1000</v>
      </c>
      <c r="J15" s="11">
        <v>300</v>
      </c>
      <c r="K15" s="11">
        <v>13500</v>
      </c>
      <c r="L15" s="30">
        <v>33</v>
      </c>
      <c r="M15" s="1"/>
    </row>
    <row r="16" spans="1:13" ht="95.25" customHeight="1" x14ac:dyDescent="0.25">
      <c r="A16" s="19">
        <v>13</v>
      </c>
      <c r="B16" s="7" t="s">
        <v>132</v>
      </c>
      <c r="C16" s="17"/>
      <c r="D16" s="13" t="s">
        <v>223</v>
      </c>
      <c r="E16" s="10" t="s">
        <v>19</v>
      </c>
      <c r="F16" s="10" t="s">
        <v>73</v>
      </c>
      <c r="G16" s="11">
        <v>1455.9376140094855</v>
      </c>
      <c r="H16" s="28">
        <f t="shared" si="2"/>
        <v>1090</v>
      </c>
      <c r="I16" s="11">
        <v>1000</v>
      </c>
      <c r="J16" s="11">
        <v>310</v>
      </c>
      <c r="K16" s="11">
        <v>13500</v>
      </c>
      <c r="L16" s="30">
        <v>33</v>
      </c>
      <c r="M16" s="1"/>
    </row>
    <row r="17" spans="1:13" ht="95.25" customHeight="1" x14ac:dyDescent="0.25">
      <c r="A17" s="19">
        <v>14</v>
      </c>
      <c r="B17" s="7" t="s">
        <v>134</v>
      </c>
      <c r="C17" s="17"/>
      <c r="D17" s="13" t="s">
        <v>223</v>
      </c>
      <c r="E17" s="10" t="s">
        <v>19</v>
      </c>
      <c r="F17" s="10" t="s">
        <v>73</v>
      </c>
      <c r="G17" s="11">
        <f>I17+J17</f>
        <v>665.45851349872305</v>
      </c>
      <c r="H17" s="28">
        <f>I17*1.085</f>
        <v>217.71251368113826</v>
      </c>
      <c r="I17" s="11">
        <f>K17/10.964</f>
        <v>200.65669463699379</v>
      </c>
      <c r="J17" s="11">
        <f>5096.087142/10.964</f>
        <v>464.80181886172932</v>
      </c>
      <c r="K17" s="11">
        <v>2200</v>
      </c>
      <c r="L17" s="30">
        <v>5</v>
      </c>
      <c r="M17" s="1"/>
    </row>
    <row r="18" spans="1:13" s="61" customFormat="1" ht="95.25" customHeight="1" x14ac:dyDescent="0.25">
      <c r="A18" s="19">
        <v>15</v>
      </c>
      <c r="B18" s="7" t="s">
        <v>135</v>
      </c>
      <c r="C18" s="10"/>
      <c r="D18" s="9" t="s">
        <v>224</v>
      </c>
      <c r="E18" s="10" t="s">
        <v>19</v>
      </c>
      <c r="F18" s="10" t="s">
        <v>89</v>
      </c>
      <c r="G18" s="11">
        <f>I18+J18</f>
        <v>474.78110178766872</v>
      </c>
      <c r="H18" s="28">
        <f>I18*1.085</f>
        <v>395.84093396570591</v>
      </c>
      <c r="I18" s="11">
        <f>K18/10.964</f>
        <v>364.83035388544323</v>
      </c>
      <c r="J18" s="11">
        <v>109.95074790222546</v>
      </c>
      <c r="K18" s="11">
        <v>4000</v>
      </c>
      <c r="L18" s="30">
        <v>4</v>
      </c>
    </row>
    <row r="19" spans="1:13" s="44" customFormat="1" ht="29.25" customHeight="1" x14ac:dyDescent="0.3">
      <c r="A19" s="40">
        <v>15</v>
      </c>
      <c r="B19" s="57" t="s">
        <v>19</v>
      </c>
      <c r="C19" s="41"/>
      <c r="D19" s="41"/>
      <c r="E19" s="42"/>
      <c r="F19" s="42"/>
      <c r="G19" s="43">
        <f t="shared" ref="G19:L19" si="3">SUBTOTAL(9,G4:G18)</f>
        <v>21046.601774202842</v>
      </c>
      <c r="H19" s="43">
        <f t="shared" si="3"/>
        <v>7856.8079425668002</v>
      </c>
      <c r="I19" s="43">
        <f t="shared" si="3"/>
        <v>7211.5951020941266</v>
      </c>
      <c r="J19" s="43">
        <f t="shared" si="3"/>
        <v>13533.13144408974</v>
      </c>
      <c r="K19" s="43">
        <f t="shared" si="3"/>
        <v>88947.116799999989</v>
      </c>
      <c r="L19" s="40">
        <f t="shared" si="3"/>
        <v>228</v>
      </c>
    </row>
    <row r="20" spans="1:13" s="4" customFormat="1" ht="58.5" customHeight="1" x14ac:dyDescent="0.25">
      <c r="A20" s="25">
        <v>1</v>
      </c>
      <c r="B20" s="7" t="s">
        <v>136</v>
      </c>
      <c r="C20" s="8" t="s">
        <v>26</v>
      </c>
      <c r="D20" s="9" t="s">
        <v>224</v>
      </c>
      <c r="E20" s="10" t="s">
        <v>15</v>
      </c>
      <c r="F20" s="10" t="s">
        <v>87</v>
      </c>
      <c r="G20" s="11">
        <f>I20+J20</f>
        <v>1311.6202958701201</v>
      </c>
      <c r="H20" s="28">
        <f t="shared" si="1"/>
        <v>940.47792020000009</v>
      </c>
      <c r="I20" s="11">
        <v>862.82378000000006</v>
      </c>
      <c r="J20" s="11">
        <v>448.79651587012</v>
      </c>
      <c r="K20" s="11">
        <v>9460</v>
      </c>
      <c r="L20" s="19">
        <v>25</v>
      </c>
    </row>
    <row r="21" spans="1:13" ht="55.5" customHeight="1" x14ac:dyDescent="0.25">
      <c r="A21" s="25">
        <v>2</v>
      </c>
      <c r="B21" s="7" t="s">
        <v>137</v>
      </c>
      <c r="C21" s="10" t="s">
        <v>23</v>
      </c>
      <c r="D21" s="9" t="s">
        <v>224</v>
      </c>
      <c r="E21" s="10" t="s">
        <v>15</v>
      </c>
      <c r="F21" s="10" t="s">
        <v>88</v>
      </c>
      <c r="G21" s="11">
        <f>I21+J21</f>
        <v>191.14337832907688</v>
      </c>
      <c r="H21" s="28">
        <f t="shared" si="1"/>
        <v>142.36410069317768</v>
      </c>
      <c r="I21" s="11">
        <v>130.60926669098868</v>
      </c>
      <c r="J21" s="11">
        <v>60.534111638088199</v>
      </c>
      <c r="K21" s="11">
        <v>1432</v>
      </c>
      <c r="L21" s="19">
        <v>6</v>
      </c>
      <c r="M21" s="1"/>
    </row>
    <row r="22" spans="1:13" ht="36.75" customHeight="1" x14ac:dyDescent="0.25">
      <c r="A22" s="25">
        <v>3</v>
      </c>
      <c r="B22" s="7" t="s">
        <v>138</v>
      </c>
      <c r="C22" s="10" t="s">
        <v>23</v>
      </c>
      <c r="D22" s="9" t="s">
        <v>224</v>
      </c>
      <c r="E22" s="10" t="s">
        <v>15</v>
      </c>
      <c r="F22" s="10" t="s">
        <v>44</v>
      </c>
      <c r="G22" s="11">
        <f>I22+J22</f>
        <v>304.08755928493179</v>
      </c>
      <c r="H22" s="28">
        <f t="shared" si="1"/>
        <v>99.416271433783308</v>
      </c>
      <c r="I22" s="11">
        <v>91.207588471360822</v>
      </c>
      <c r="J22" s="11">
        <v>212.87997081357099</v>
      </c>
      <c r="K22" s="11">
        <v>1000</v>
      </c>
      <c r="L22" s="19">
        <v>4</v>
      </c>
      <c r="M22" s="1"/>
    </row>
    <row r="23" spans="1:13" s="61" customFormat="1" ht="75" x14ac:dyDescent="0.25">
      <c r="A23" s="19">
        <v>4</v>
      </c>
      <c r="B23" s="12" t="s">
        <v>139</v>
      </c>
      <c r="C23" s="10" t="s">
        <v>26</v>
      </c>
      <c r="D23" s="10" t="s">
        <v>27</v>
      </c>
      <c r="E23" s="10" t="s">
        <v>15</v>
      </c>
      <c r="F23" s="10" t="s">
        <v>83</v>
      </c>
      <c r="G23" s="11">
        <f>+I23+J23</f>
        <v>2417.0010944910582</v>
      </c>
      <c r="H23" s="28">
        <f t="shared" si="1"/>
        <v>994.16271433783299</v>
      </c>
      <c r="I23" s="11">
        <f>K23/10.964</f>
        <v>912.07588471360816</v>
      </c>
      <c r="J23" s="11">
        <v>1504.9252097774499</v>
      </c>
      <c r="K23" s="11">
        <v>10000</v>
      </c>
      <c r="L23" s="19">
        <v>2</v>
      </c>
    </row>
    <row r="24" spans="1:13" ht="37.5" x14ac:dyDescent="0.25">
      <c r="A24" s="25">
        <v>5</v>
      </c>
      <c r="B24" s="16" t="s">
        <v>140</v>
      </c>
      <c r="C24" s="59" t="s">
        <v>90</v>
      </c>
      <c r="D24" s="9" t="s">
        <v>224</v>
      </c>
      <c r="E24" s="10" t="s">
        <v>15</v>
      </c>
      <c r="F24" s="10" t="s">
        <v>91</v>
      </c>
      <c r="G24" s="15">
        <f>+I24+J24</f>
        <v>166.39000364830355</v>
      </c>
      <c r="H24" s="28">
        <f t="shared" si="1"/>
        <v>126.95457862094128</v>
      </c>
      <c r="I24" s="15">
        <v>116.47209047792776</v>
      </c>
      <c r="J24" s="15">
        <v>49.917913170375776</v>
      </c>
      <c r="K24" s="15">
        <v>1277</v>
      </c>
      <c r="L24" s="23">
        <v>25</v>
      </c>
      <c r="M24" s="1"/>
    </row>
    <row r="25" spans="1:13" s="44" customFormat="1" ht="29.25" customHeight="1" x14ac:dyDescent="0.3">
      <c r="A25" s="40">
        <v>5</v>
      </c>
      <c r="B25" s="58" t="s">
        <v>15</v>
      </c>
      <c r="C25" s="42"/>
      <c r="D25" s="42"/>
      <c r="E25" s="42"/>
      <c r="F25" s="42"/>
      <c r="G25" s="43">
        <f t="shared" ref="G25:L25" si="4">SUBTOTAL(9,G20:G24)</f>
        <v>4390.2423316234908</v>
      </c>
      <c r="H25" s="43">
        <f t="shared" si="4"/>
        <v>2303.3755852857353</v>
      </c>
      <c r="I25" s="43">
        <f t="shared" si="4"/>
        <v>2113.1886103538855</v>
      </c>
      <c r="J25" s="43">
        <f t="shared" si="4"/>
        <v>2277.0537212696049</v>
      </c>
      <c r="K25" s="43">
        <f t="shared" si="4"/>
        <v>23169</v>
      </c>
      <c r="L25" s="40">
        <f t="shared" si="4"/>
        <v>62</v>
      </c>
    </row>
    <row r="26" spans="1:13" ht="18.75" x14ac:dyDescent="0.25">
      <c r="A26" s="25">
        <v>1</v>
      </c>
      <c r="B26" s="7" t="s">
        <v>141</v>
      </c>
      <c r="C26" s="8" t="s">
        <v>26</v>
      </c>
      <c r="D26" s="9" t="s">
        <v>224</v>
      </c>
      <c r="E26" s="10" t="s">
        <v>10</v>
      </c>
      <c r="F26" s="10" t="s">
        <v>37</v>
      </c>
      <c r="G26" s="11">
        <f>I26+J26</f>
        <v>282.54031500000002</v>
      </c>
      <c r="H26" s="28">
        <f t="shared" si="1"/>
        <v>99.416273099999998</v>
      </c>
      <c r="I26" s="11">
        <v>91.207589999999996</v>
      </c>
      <c r="J26" s="11">
        <v>191.33272500000001</v>
      </c>
      <c r="K26" s="11">
        <v>1000</v>
      </c>
      <c r="L26" s="19">
        <v>10</v>
      </c>
      <c r="M26" s="1"/>
    </row>
    <row r="27" spans="1:13" ht="18.75" x14ac:dyDescent="0.25">
      <c r="A27" s="25">
        <v>2</v>
      </c>
      <c r="B27" s="14" t="s">
        <v>142</v>
      </c>
      <c r="C27" s="8" t="s">
        <v>26</v>
      </c>
      <c r="D27" s="13" t="s">
        <v>223</v>
      </c>
      <c r="E27" s="10" t="s">
        <v>10</v>
      </c>
      <c r="F27" s="13" t="s">
        <v>192</v>
      </c>
      <c r="G27" s="15">
        <f>I27+J27</f>
        <v>53.266690799999999</v>
      </c>
      <c r="H27" s="28">
        <f t="shared" ref="H27:H32" si="5">I27*1.09</f>
        <v>36.684604</v>
      </c>
      <c r="I27" s="15">
        <v>33.6556</v>
      </c>
      <c r="J27" s="15">
        <v>19.611090799999999</v>
      </c>
      <c r="K27" s="15">
        <v>369</v>
      </c>
      <c r="L27" s="23">
        <v>8</v>
      </c>
      <c r="M27" s="1"/>
    </row>
    <row r="28" spans="1:13" ht="37.5" x14ac:dyDescent="0.25">
      <c r="A28" s="25">
        <v>3</v>
      </c>
      <c r="B28" s="7" t="s">
        <v>68</v>
      </c>
      <c r="C28" s="8"/>
      <c r="D28" s="9" t="s">
        <v>224</v>
      </c>
      <c r="E28" s="10" t="s">
        <v>10</v>
      </c>
      <c r="F28" s="13" t="s">
        <v>84</v>
      </c>
      <c r="G28" s="15">
        <f t="shared" ref="G28:G29" si="6">I28+J28</f>
        <v>57.976103611820498</v>
      </c>
      <c r="H28" s="28">
        <f t="shared" si="5"/>
        <v>48.609585917548337</v>
      </c>
      <c r="I28" s="11">
        <v>44.595950383071866</v>
      </c>
      <c r="J28" s="11">
        <f>146.7/10.964</f>
        <v>13.380153228748631</v>
      </c>
      <c r="K28" s="11">
        <v>488.95</v>
      </c>
      <c r="L28" s="19">
        <v>2</v>
      </c>
      <c r="M28" s="1"/>
    </row>
    <row r="29" spans="1:13" ht="56.25" x14ac:dyDescent="0.25">
      <c r="A29" s="25">
        <v>4</v>
      </c>
      <c r="B29" s="29" t="s">
        <v>103</v>
      </c>
      <c r="C29" s="8"/>
      <c r="D29" s="13" t="s">
        <v>223</v>
      </c>
      <c r="E29" s="10" t="s">
        <v>10</v>
      </c>
      <c r="F29" s="31" t="s">
        <v>85</v>
      </c>
      <c r="G29" s="15">
        <f t="shared" si="6"/>
        <v>715.09183772334961</v>
      </c>
      <c r="H29" s="28">
        <f t="shared" si="5"/>
        <v>570.67593310750624</v>
      </c>
      <c r="I29" s="11">
        <v>523.5559019334919</v>
      </c>
      <c r="J29" s="11">
        <f>2100/10.964</f>
        <v>191.53593578985772</v>
      </c>
      <c r="K29" s="11">
        <v>7000</v>
      </c>
      <c r="L29" s="19">
        <v>2</v>
      </c>
      <c r="M29" s="1"/>
    </row>
    <row r="30" spans="1:13" ht="37.5" x14ac:dyDescent="0.25">
      <c r="A30" s="25">
        <v>5</v>
      </c>
      <c r="B30" s="29" t="s">
        <v>104</v>
      </c>
      <c r="C30" s="8"/>
      <c r="D30" s="13" t="s">
        <v>223</v>
      </c>
      <c r="E30" s="10" t="s">
        <v>10</v>
      </c>
      <c r="F30" s="31" t="s">
        <v>193</v>
      </c>
      <c r="G30" s="15">
        <f>I30+J30</f>
        <v>1043.5402799237515</v>
      </c>
      <c r="H30" s="28">
        <f t="shared" si="5"/>
        <v>831.5563596709377</v>
      </c>
      <c r="I30" s="11">
        <v>762.89574281737396</v>
      </c>
      <c r="J30" s="11">
        <f>3800/13.54026</f>
        <v>280.64453710637758</v>
      </c>
      <c r="K30" s="11">
        <v>10200</v>
      </c>
      <c r="L30" s="19">
        <v>2</v>
      </c>
      <c r="M30" s="1"/>
    </row>
    <row r="31" spans="1:13" ht="37.5" x14ac:dyDescent="0.25">
      <c r="A31" s="25">
        <v>6</v>
      </c>
      <c r="B31" s="29" t="s">
        <v>143</v>
      </c>
      <c r="C31" s="8"/>
      <c r="D31" s="13" t="s">
        <v>223</v>
      </c>
      <c r="E31" s="10" t="s">
        <v>10</v>
      </c>
      <c r="F31" s="31" t="s">
        <v>106</v>
      </c>
      <c r="G31" s="15">
        <f>I31+J31</f>
        <v>114.70631156512222</v>
      </c>
      <c r="H31" s="28">
        <f t="shared" si="5"/>
        <v>69.591390003648314</v>
      </c>
      <c r="I31" s="11">
        <v>63.845311929952572</v>
      </c>
      <c r="J31" s="11">
        <v>50.860999635169648</v>
      </c>
      <c r="K31" s="11">
        <v>700</v>
      </c>
      <c r="L31" s="19">
        <v>5</v>
      </c>
      <c r="M31" s="1"/>
    </row>
    <row r="32" spans="1:13" ht="37.5" x14ac:dyDescent="0.25">
      <c r="A32" s="25">
        <v>7</v>
      </c>
      <c r="B32" s="29" t="s">
        <v>144</v>
      </c>
      <c r="C32" s="8"/>
      <c r="D32" s="13" t="s">
        <v>223</v>
      </c>
      <c r="E32" s="10" t="s">
        <v>10</v>
      </c>
      <c r="F32" s="31" t="s">
        <v>107</v>
      </c>
      <c r="G32" s="15">
        <f>I32+J32</f>
        <v>63.603794235680404</v>
      </c>
      <c r="H32" s="28">
        <f t="shared" si="5"/>
        <v>51.39821233126596</v>
      </c>
      <c r="I32" s="11">
        <f>K32/10.964</f>
        <v>47.154323239693539</v>
      </c>
      <c r="J32" s="11">
        <v>16.449470995986864</v>
      </c>
      <c r="K32" s="11">
        <v>517</v>
      </c>
      <c r="L32" s="19">
        <v>5</v>
      </c>
      <c r="M32" s="1"/>
    </row>
    <row r="33" spans="1:13" s="44" customFormat="1" ht="29.25" customHeight="1" x14ac:dyDescent="0.3">
      <c r="A33" s="49">
        <v>7</v>
      </c>
      <c r="B33" s="58" t="s">
        <v>10</v>
      </c>
      <c r="C33" s="48"/>
      <c r="D33" s="48"/>
      <c r="E33" s="48"/>
      <c r="F33" s="48"/>
      <c r="G33" s="50">
        <f t="shared" ref="G33:L33" si="7">SUBTOTAL(9,G26:G32)</f>
        <v>2330.7253328597244</v>
      </c>
      <c r="H33" s="50">
        <f t="shared" si="7"/>
        <v>1707.9323581309066</v>
      </c>
      <c r="I33" s="50">
        <f t="shared" si="7"/>
        <v>1566.9104203035836</v>
      </c>
      <c r="J33" s="50">
        <f t="shared" si="7"/>
        <v>763.81491255614037</v>
      </c>
      <c r="K33" s="50">
        <f t="shared" si="7"/>
        <v>20274.95</v>
      </c>
      <c r="L33" s="49">
        <f t="shared" si="7"/>
        <v>34</v>
      </c>
    </row>
    <row r="34" spans="1:13" ht="37.5" x14ac:dyDescent="0.25">
      <c r="A34" s="25">
        <v>1</v>
      </c>
      <c r="B34" s="7" t="s">
        <v>145</v>
      </c>
      <c r="C34" s="8" t="s">
        <v>24</v>
      </c>
      <c r="D34" s="9" t="s">
        <v>224</v>
      </c>
      <c r="E34" s="10" t="s">
        <v>14</v>
      </c>
      <c r="F34" s="31" t="s">
        <v>194</v>
      </c>
      <c r="G34" s="11">
        <f>I34+J34</f>
        <v>345.15741813206802</v>
      </c>
      <c r="H34" s="28">
        <f t="shared" si="1"/>
        <v>119.299519</v>
      </c>
      <c r="I34" s="11">
        <v>109.4491</v>
      </c>
      <c r="J34" s="11">
        <v>235.708318132068</v>
      </c>
      <c r="K34" s="11">
        <v>1200</v>
      </c>
      <c r="L34" s="19">
        <v>8</v>
      </c>
      <c r="M34" s="1"/>
    </row>
    <row r="35" spans="1:13" s="61" customFormat="1" ht="37.5" x14ac:dyDescent="0.25">
      <c r="A35" s="19">
        <v>2</v>
      </c>
      <c r="B35" s="12" t="s">
        <v>146</v>
      </c>
      <c r="C35" s="9" t="s">
        <v>26</v>
      </c>
      <c r="D35" s="10" t="s">
        <v>223</v>
      </c>
      <c r="E35" s="10" t="s">
        <v>14</v>
      </c>
      <c r="F35" s="31" t="s">
        <v>53</v>
      </c>
      <c r="G35" s="11">
        <f>I35+J35</f>
        <v>79.836551189346892</v>
      </c>
      <c r="H35" s="28">
        <f t="shared" si="1"/>
        <v>44.737316900000003</v>
      </c>
      <c r="I35" s="11">
        <v>41.043410000000002</v>
      </c>
      <c r="J35" s="11">
        <v>38.793141189346898</v>
      </c>
      <c r="K35" s="11">
        <v>450</v>
      </c>
      <c r="L35" s="19">
        <v>9</v>
      </c>
    </row>
    <row r="36" spans="1:13" ht="18.75" x14ac:dyDescent="0.25">
      <c r="A36" s="25">
        <v>3</v>
      </c>
      <c r="B36" s="32" t="s">
        <v>147</v>
      </c>
      <c r="C36" s="33"/>
      <c r="D36" s="13" t="s">
        <v>223</v>
      </c>
      <c r="E36" s="10" t="s">
        <v>14</v>
      </c>
      <c r="F36" s="31" t="s">
        <v>69</v>
      </c>
      <c r="G36" s="11">
        <f>I36+J36</f>
        <v>647.59126679514816</v>
      </c>
      <c r="H36" s="28">
        <f t="shared" si="1"/>
        <v>407.62566650536161</v>
      </c>
      <c r="I36" s="11">
        <v>373.96850138106566</v>
      </c>
      <c r="J36" s="11">
        <v>273.62276541408244</v>
      </c>
      <c r="K36" s="11">
        <v>5000</v>
      </c>
      <c r="L36" s="19">
        <v>10</v>
      </c>
      <c r="M36" s="1"/>
    </row>
    <row r="37" spans="1:13" s="44" customFormat="1" ht="29.25" customHeight="1" x14ac:dyDescent="0.3">
      <c r="A37" s="40">
        <v>3</v>
      </c>
      <c r="B37" s="58" t="s">
        <v>14</v>
      </c>
      <c r="C37" s="42"/>
      <c r="D37" s="42"/>
      <c r="E37" s="42"/>
      <c r="F37" s="42"/>
      <c r="G37" s="51">
        <f t="shared" ref="G37:K37" si="8">SUM(G34:G36)</f>
        <v>1072.585236116563</v>
      </c>
      <c r="H37" s="51">
        <f t="shared" si="8"/>
        <v>571.66250240536158</v>
      </c>
      <c r="I37" s="51">
        <f t="shared" si="8"/>
        <v>524.46101138106565</v>
      </c>
      <c r="J37" s="51">
        <f t="shared" si="8"/>
        <v>548.12422473549736</v>
      </c>
      <c r="K37" s="51">
        <f t="shared" si="8"/>
        <v>6650</v>
      </c>
      <c r="L37" s="40">
        <f>SUM(L34:L36)</f>
        <v>27</v>
      </c>
    </row>
    <row r="38" spans="1:13" ht="20.25" x14ac:dyDescent="0.25">
      <c r="A38" s="25">
        <v>1</v>
      </c>
      <c r="B38" s="7" t="s">
        <v>149</v>
      </c>
      <c r="C38" s="8" t="s">
        <v>24</v>
      </c>
      <c r="D38" s="9" t="s">
        <v>224</v>
      </c>
      <c r="E38" s="10" t="s">
        <v>16</v>
      </c>
      <c r="F38" s="31" t="s">
        <v>195</v>
      </c>
      <c r="G38" s="11">
        <f>I38+J38</f>
        <v>1579.5758811784021</v>
      </c>
      <c r="H38" s="27">
        <f t="shared" si="1"/>
        <v>745.62203190000002</v>
      </c>
      <c r="I38" s="11">
        <v>684.05691000000002</v>
      </c>
      <c r="J38" s="11">
        <v>895.51897117840201</v>
      </c>
      <c r="K38" s="11">
        <v>7500</v>
      </c>
      <c r="L38" s="19">
        <v>195</v>
      </c>
      <c r="M38" s="1"/>
    </row>
    <row r="39" spans="1:13" ht="20.25" x14ac:dyDescent="0.25">
      <c r="A39" s="25">
        <v>2</v>
      </c>
      <c r="B39" s="7" t="s">
        <v>148</v>
      </c>
      <c r="C39" s="10" t="s">
        <v>29</v>
      </c>
      <c r="D39" s="9" t="s">
        <v>224</v>
      </c>
      <c r="E39" s="10" t="s">
        <v>16</v>
      </c>
      <c r="F39" s="31" t="s">
        <v>196</v>
      </c>
      <c r="G39" s="11">
        <f>I39+J39</f>
        <v>446.10013407515447</v>
      </c>
      <c r="H39" s="27">
        <f t="shared" si="1"/>
        <v>178.94928858080996</v>
      </c>
      <c r="I39" s="11">
        <v>164.1736592484495</v>
      </c>
      <c r="J39" s="11">
        <v>281.92647482670498</v>
      </c>
      <c r="K39" s="11">
        <v>1800</v>
      </c>
      <c r="L39" s="19">
        <v>10</v>
      </c>
      <c r="M39" s="1"/>
    </row>
    <row r="40" spans="1:13" ht="20.25" x14ac:dyDescent="0.25">
      <c r="A40" s="25">
        <v>3</v>
      </c>
      <c r="B40" s="7" t="s">
        <v>150</v>
      </c>
      <c r="C40" s="10"/>
      <c r="D40" s="9" t="s">
        <v>224</v>
      </c>
      <c r="E40" s="10" t="s">
        <v>16</v>
      </c>
      <c r="F40" s="31" t="s">
        <v>70</v>
      </c>
      <c r="G40" s="11">
        <f>I40+J40</f>
        <v>237.13973002553811</v>
      </c>
      <c r="H40" s="27">
        <f t="shared" si="1"/>
        <v>198.83254286756659</v>
      </c>
      <c r="I40" s="11">
        <v>182.41517694272162</v>
      </c>
      <c r="J40" s="11">
        <v>54.724553082816492</v>
      </c>
      <c r="K40" s="11">
        <v>2000</v>
      </c>
      <c r="L40" s="19">
        <v>5</v>
      </c>
      <c r="M40" s="1"/>
    </row>
    <row r="41" spans="1:13" ht="37.5" x14ac:dyDescent="0.25">
      <c r="A41" s="25">
        <v>4</v>
      </c>
      <c r="B41" s="7" t="s">
        <v>151</v>
      </c>
      <c r="C41" s="10"/>
      <c r="D41" s="13" t="s">
        <v>223</v>
      </c>
      <c r="E41" s="10" t="s">
        <v>16</v>
      </c>
      <c r="F41" s="31" t="s">
        <v>94</v>
      </c>
      <c r="G41" s="11">
        <f>I41+J41</f>
        <v>130.57561109084276</v>
      </c>
      <c r="H41" s="27">
        <f>I41*1.085</f>
        <v>98.960233491426493</v>
      </c>
      <c r="I41" s="11">
        <v>91.207588471360822</v>
      </c>
      <c r="J41" s="11">
        <v>39.368022619481941</v>
      </c>
      <c r="K41" s="11">
        <v>1000</v>
      </c>
      <c r="L41" s="19">
        <v>7</v>
      </c>
      <c r="M41" s="1"/>
    </row>
    <row r="42" spans="1:13" s="44" customFormat="1" ht="29.25" customHeight="1" x14ac:dyDescent="0.3">
      <c r="A42" s="40">
        <v>4</v>
      </c>
      <c r="B42" s="58" t="s">
        <v>16</v>
      </c>
      <c r="C42" s="42"/>
      <c r="D42" s="42"/>
      <c r="E42" s="42"/>
      <c r="F42" s="42"/>
      <c r="G42" s="51">
        <f t="shared" ref="G42:L42" si="9">SUM(G38:G41)</f>
        <v>2393.3913563699375</v>
      </c>
      <c r="H42" s="51">
        <f t="shared" si="9"/>
        <v>1222.3640968398031</v>
      </c>
      <c r="I42" s="51">
        <f t="shared" si="9"/>
        <v>1121.853334662532</v>
      </c>
      <c r="J42" s="51">
        <f t="shared" si="9"/>
        <v>1271.5380217074055</v>
      </c>
      <c r="K42" s="51">
        <f t="shared" si="9"/>
        <v>12300</v>
      </c>
      <c r="L42" s="40">
        <f t="shared" si="9"/>
        <v>217</v>
      </c>
    </row>
    <row r="43" spans="1:13" ht="20.25" x14ac:dyDescent="0.25">
      <c r="A43" s="25">
        <v>1</v>
      </c>
      <c r="B43" s="14" t="s">
        <v>152</v>
      </c>
      <c r="C43" s="8" t="s">
        <v>26</v>
      </c>
      <c r="D43" s="13" t="s">
        <v>27</v>
      </c>
      <c r="E43" s="10" t="s">
        <v>18</v>
      </c>
      <c r="F43" s="24" t="s">
        <v>57</v>
      </c>
      <c r="G43" s="15">
        <f>+I43+J43</f>
        <v>155.0529019299257</v>
      </c>
      <c r="H43" s="27">
        <f t="shared" si="1"/>
        <v>99.416273099999998</v>
      </c>
      <c r="I43" s="15">
        <v>91.207589999999996</v>
      </c>
      <c r="J43" s="15">
        <v>63.8453119299257</v>
      </c>
      <c r="K43" s="15">
        <v>1000</v>
      </c>
      <c r="L43" s="23">
        <v>2</v>
      </c>
      <c r="M43" s="1"/>
    </row>
    <row r="44" spans="1:13" ht="20.25" x14ac:dyDescent="0.25">
      <c r="A44" s="25">
        <v>2</v>
      </c>
      <c r="B44" s="14" t="s">
        <v>153</v>
      </c>
      <c r="C44" s="8" t="s">
        <v>23</v>
      </c>
      <c r="D44" s="13" t="s">
        <v>27</v>
      </c>
      <c r="E44" s="10" t="s">
        <v>18</v>
      </c>
      <c r="F44" s="24" t="s">
        <v>57</v>
      </c>
      <c r="G44" s="15">
        <f>+I44+J44</f>
        <v>114.92155723823419</v>
      </c>
      <c r="H44" s="27">
        <f t="shared" si="1"/>
        <v>49.708131100000003</v>
      </c>
      <c r="I44" s="15">
        <v>45.603789999999996</v>
      </c>
      <c r="J44" s="15">
        <v>69.317767238234197</v>
      </c>
      <c r="K44" s="15">
        <v>500</v>
      </c>
      <c r="L44" s="23">
        <v>2</v>
      </c>
      <c r="M44" s="1"/>
    </row>
    <row r="45" spans="1:13" s="44" customFormat="1" ht="29.25" customHeight="1" x14ac:dyDescent="0.3">
      <c r="A45" s="40">
        <v>2</v>
      </c>
      <c r="B45" s="57" t="s">
        <v>18</v>
      </c>
      <c r="C45" s="41"/>
      <c r="D45" s="41"/>
      <c r="E45" s="42"/>
      <c r="F45" s="42"/>
      <c r="G45" s="43">
        <f t="shared" ref="G45:L45" si="10">SUM(G43:G44)</f>
        <v>269.97445916815991</v>
      </c>
      <c r="H45" s="43">
        <f t="shared" si="10"/>
        <v>149.12440420000001</v>
      </c>
      <c r="I45" s="43">
        <f t="shared" si="10"/>
        <v>136.81137999999999</v>
      </c>
      <c r="J45" s="43">
        <f t="shared" si="10"/>
        <v>133.1630791681599</v>
      </c>
      <c r="K45" s="43">
        <f t="shared" si="10"/>
        <v>1500</v>
      </c>
      <c r="L45" s="40">
        <f t="shared" si="10"/>
        <v>4</v>
      </c>
      <c r="M45" s="52"/>
    </row>
    <row r="46" spans="1:13" ht="37.5" x14ac:dyDescent="0.25">
      <c r="A46" s="25">
        <v>1</v>
      </c>
      <c r="B46" s="7" t="s">
        <v>154</v>
      </c>
      <c r="C46" s="8" t="s">
        <v>25</v>
      </c>
      <c r="D46" s="9" t="s">
        <v>224</v>
      </c>
      <c r="E46" s="10" t="s">
        <v>13</v>
      </c>
      <c r="F46" s="31" t="s">
        <v>39</v>
      </c>
      <c r="G46" s="11">
        <f>I46+J46</f>
        <v>42.137908270704123</v>
      </c>
      <c r="H46" s="28">
        <f t="shared" si="1"/>
        <v>31.017879300000001</v>
      </c>
      <c r="I46" s="11">
        <v>28.456769999999999</v>
      </c>
      <c r="J46" s="11">
        <f>150000/10964</f>
        <v>13.681138270704123</v>
      </c>
      <c r="K46" s="11">
        <v>312</v>
      </c>
      <c r="L46" s="19">
        <v>6</v>
      </c>
      <c r="M46" s="1"/>
    </row>
    <row r="47" spans="1:13" ht="37.5" x14ac:dyDescent="0.25">
      <c r="A47" s="25">
        <v>2</v>
      </c>
      <c r="B47" s="7" t="s">
        <v>156</v>
      </c>
      <c r="C47" s="8" t="s">
        <v>22</v>
      </c>
      <c r="D47" s="9" t="s">
        <v>224</v>
      </c>
      <c r="E47" s="10" t="s">
        <v>13</v>
      </c>
      <c r="F47" s="31" t="s">
        <v>41</v>
      </c>
      <c r="G47" s="11">
        <f>I47+J47</f>
        <v>36.483030616563198</v>
      </c>
      <c r="H47" s="28">
        <f t="shared" si="1"/>
        <v>27.836550800000001</v>
      </c>
      <c r="I47" s="11">
        <v>25.538119999999999</v>
      </c>
      <c r="J47" s="11">
        <v>10.944910616563201</v>
      </c>
      <c r="K47" s="11">
        <v>280</v>
      </c>
      <c r="L47" s="19">
        <v>1</v>
      </c>
      <c r="M47" s="1"/>
    </row>
    <row r="48" spans="1:13" ht="37.5" x14ac:dyDescent="0.25">
      <c r="A48" s="25">
        <v>3</v>
      </c>
      <c r="B48" s="12" t="s">
        <v>157</v>
      </c>
      <c r="C48" s="8" t="s">
        <v>25</v>
      </c>
      <c r="D48" s="13" t="s">
        <v>223</v>
      </c>
      <c r="E48" s="10" t="s">
        <v>13</v>
      </c>
      <c r="F48" s="31" t="s">
        <v>47</v>
      </c>
      <c r="G48" s="11">
        <f>I48+J48</f>
        <v>105.1805902480846</v>
      </c>
      <c r="H48" s="28">
        <f t="shared" si="1"/>
        <v>79.533016300000014</v>
      </c>
      <c r="I48" s="11">
        <v>72.966070000000002</v>
      </c>
      <c r="J48" s="11">
        <v>32.214520248084597</v>
      </c>
      <c r="K48" s="11">
        <v>800</v>
      </c>
      <c r="L48" s="19">
        <v>8</v>
      </c>
      <c r="M48" s="1"/>
    </row>
    <row r="49" spans="1:13" ht="18.75" x14ac:dyDescent="0.25">
      <c r="A49" s="25">
        <v>4</v>
      </c>
      <c r="B49" s="12" t="s">
        <v>158</v>
      </c>
      <c r="C49" s="18" t="s">
        <v>23</v>
      </c>
      <c r="D49" s="13" t="s">
        <v>223</v>
      </c>
      <c r="E49" s="10" t="s">
        <v>13</v>
      </c>
      <c r="F49" s="31" t="s">
        <v>55</v>
      </c>
      <c r="G49" s="11">
        <f>I49+J49</f>
        <v>91.207585388544302</v>
      </c>
      <c r="H49" s="28">
        <f t="shared" si="1"/>
        <v>59.649759500000002</v>
      </c>
      <c r="I49" s="11">
        <v>54.724550000000001</v>
      </c>
      <c r="J49" s="11">
        <v>36.483035388544302</v>
      </c>
      <c r="K49" s="11">
        <v>600</v>
      </c>
      <c r="L49" s="19">
        <v>5</v>
      </c>
      <c r="M49" s="1"/>
    </row>
    <row r="50" spans="1:13" ht="18.75" x14ac:dyDescent="0.25">
      <c r="A50" s="25">
        <v>5</v>
      </c>
      <c r="B50" s="14" t="s">
        <v>159</v>
      </c>
      <c r="C50" s="8" t="s">
        <v>26</v>
      </c>
      <c r="D50" s="13" t="s">
        <v>27</v>
      </c>
      <c r="E50" s="10" t="s">
        <v>13</v>
      </c>
      <c r="F50" s="31" t="s">
        <v>58</v>
      </c>
      <c r="G50" s="15">
        <f>+I50+J50</f>
        <v>537.04113620576436</v>
      </c>
      <c r="H50" s="28">
        <f t="shared" si="1"/>
        <v>99.416273099999998</v>
      </c>
      <c r="I50" s="15">
        <v>91.207589999999996</v>
      </c>
      <c r="J50" s="15">
        <f>(4888119000.6/10964)/1000</f>
        <v>445.83354620576432</v>
      </c>
      <c r="K50" s="15">
        <v>1000</v>
      </c>
      <c r="L50" s="23">
        <v>2</v>
      </c>
      <c r="M50" s="1"/>
    </row>
    <row r="51" spans="1:13" ht="18.75" x14ac:dyDescent="0.25">
      <c r="A51" s="25">
        <v>6</v>
      </c>
      <c r="B51" s="14" t="s">
        <v>160</v>
      </c>
      <c r="C51" s="8" t="s">
        <v>26</v>
      </c>
      <c r="D51" s="13" t="s">
        <v>27</v>
      </c>
      <c r="E51" s="10" t="s">
        <v>13</v>
      </c>
      <c r="F51" s="31" t="s">
        <v>57</v>
      </c>
      <c r="G51" s="15">
        <f>+I51+J51</f>
        <v>447.96549834731849</v>
      </c>
      <c r="H51" s="28">
        <f t="shared" si="1"/>
        <v>198.83253529999999</v>
      </c>
      <c r="I51" s="15">
        <v>182.41516999999999</v>
      </c>
      <c r="J51" s="15">
        <f>(2911493800/10964)/1000</f>
        <v>265.5503283473185</v>
      </c>
      <c r="K51" s="15">
        <v>2000</v>
      </c>
      <c r="L51" s="23">
        <v>2</v>
      </c>
      <c r="M51" s="1"/>
    </row>
    <row r="52" spans="1:13" ht="37.5" x14ac:dyDescent="0.25">
      <c r="A52" s="25">
        <v>7</v>
      </c>
      <c r="B52" s="14" t="s">
        <v>161</v>
      </c>
      <c r="C52" s="8" t="s">
        <v>23</v>
      </c>
      <c r="D52" s="13" t="s">
        <v>27</v>
      </c>
      <c r="E52" s="10" t="s">
        <v>13</v>
      </c>
      <c r="F52" s="31" t="s">
        <v>197</v>
      </c>
      <c r="G52" s="15">
        <f>+I52+J52</f>
        <v>121.24041622765414</v>
      </c>
      <c r="H52" s="28">
        <f t="shared" si="1"/>
        <v>64.024071200000009</v>
      </c>
      <c r="I52" s="15">
        <v>58.737679999999997</v>
      </c>
      <c r="J52" s="15">
        <f>(685280000/10964)/1000</f>
        <v>62.50273622765414</v>
      </c>
      <c r="K52" s="15">
        <v>644</v>
      </c>
      <c r="L52" s="23">
        <v>3</v>
      </c>
      <c r="M52" s="1"/>
    </row>
    <row r="53" spans="1:13" ht="18.75" x14ac:dyDescent="0.25">
      <c r="A53" s="25">
        <v>8</v>
      </c>
      <c r="B53" s="14" t="s">
        <v>162</v>
      </c>
      <c r="C53" s="17" t="s">
        <v>31</v>
      </c>
      <c r="D53" s="13" t="s">
        <v>27</v>
      </c>
      <c r="E53" s="10" t="s">
        <v>13</v>
      </c>
      <c r="F53" s="31" t="s">
        <v>198</v>
      </c>
      <c r="G53" s="15">
        <f>+I53+J53</f>
        <v>583.13757146296996</v>
      </c>
      <c r="H53" s="28">
        <f t="shared" si="1"/>
        <v>198.8325462</v>
      </c>
      <c r="I53" s="15">
        <v>182.41517999999999</v>
      </c>
      <c r="J53" s="15">
        <v>400.72239146296999</v>
      </c>
      <c r="K53" s="15">
        <v>2000</v>
      </c>
      <c r="L53" s="23">
        <v>2</v>
      </c>
      <c r="M53" s="1"/>
    </row>
    <row r="54" spans="1:13" ht="37.5" x14ac:dyDescent="0.25">
      <c r="A54" s="25">
        <v>9</v>
      </c>
      <c r="B54" s="12" t="s">
        <v>163</v>
      </c>
      <c r="C54" s="10" t="s">
        <v>26</v>
      </c>
      <c r="D54" s="13" t="s">
        <v>223</v>
      </c>
      <c r="E54" s="10" t="s">
        <v>13</v>
      </c>
      <c r="F54" s="31" t="s">
        <v>56</v>
      </c>
      <c r="G54" s="11">
        <f>I54+J54</f>
        <v>141.37175365924838</v>
      </c>
      <c r="H54" s="28">
        <f t="shared" si="1"/>
        <v>99.416262200000006</v>
      </c>
      <c r="I54" s="11">
        <v>91.207579999999993</v>
      </c>
      <c r="J54" s="11">
        <v>50.164173659248398</v>
      </c>
      <c r="K54" s="11">
        <v>550</v>
      </c>
      <c r="L54" s="19">
        <v>9</v>
      </c>
      <c r="M54" s="1"/>
    </row>
    <row r="55" spans="1:13" ht="18.75" x14ac:dyDescent="0.25">
      <c r="A55" s="25">
        <v>10</v>
      </c>
      <c r="B55" s="14" t="s">
        <v>164</v>
      </c>
      <c r="C55" s="8" t="s">
        <v>26</v>
      </c>
      <c r="D55" s="13" t="s">
        <v>27</v>
      </c>
      <c r="E55" s="10" t="s">
        <v>13</v>
      </c>
      <c r="F55" s="31" t="s">
        <v>60</v>
      </c>
      <c r="G55" s="15">
        <f>+I55+J55</f>
        <v>63.845305388544404</v>
      </c>
      <c r="H55" s="28">
        <f t="shared" si="1"/>
        <v>29.824874300000001</v>
      </c>
      <c r="I55" s="15">
        <v>27.362269999999999</v>
      </c>
      <c r="J55" s="15">
        <v>36.483035388544401</v>
      </c>
      <c r="K55" s="15">
        <v>300</v>
      </c>
      <c r="L55" s="23">
        <v>1</v>
      </c>
      <c r="M55" s="1"/>
    </row>
    <row r="56" spans="1:13" ht="56.25" x14ac:dyDescent="0.25">
      <c r="A56" s="25">
        <v>11</v>
      </c>
      <c r="B56" s="32" t="s">
        <v>165</v>
      </c>
      <c r="C56" s="33"/>
      <c r="D56" s="13" t="s">
        <v>223</v>
      </c>
      <c r="E56" s="10" t="s">
        <v>13</v>
      </c>
      <c r="F56" s="31" t="s">
        <v>199</v>
      </c>
      <c r="G56" s="15">
        <f t="shared" ref="G56:G61" si="11">+I56+J56</f>
        <v>592.8493250638453</v>
      </c>
      <c r="H56" s="28">
        <f t="shared" si="1"/>
        <v>497.0813571689165</v>
      </c>
      <c r="I56" s="15">
        <v>456.03794235680408</v>
      </c>
      <c r="J56" s="15">
        <v>136.81138270704122</v>
      </c>
      <c r="K56" s="15">
        <v>5000</v>
      </c>
      <c r="L56" s="23">
        <v>2</v>
      </c>
      <c r="M56" s="1"/>
    </row>
    <row r="57" spans="1:13" ht="18.75" x14ac:dyDescent="0.25">
      <c r="A57" s="25">
        <v>12</v>
      </c>
      <c r="B57" s="34" t="s">
        <v>160</v>
      </c>
      <c r="C57" s="33"/>
      <c r="D57" s="31" t="s">
        <v>222</v>
      </c>
      <c r="E57" s="10" t="s">
        <v>13</v>
      </c>
      <c r="F57" s="31" t="s">
        <v>200</v>
      </c>
      <c r="G57" s="15">
        <f t="shared" si="11"/>
        <v>383.07187157971543</v>
      </c>
      <c r="H57" s="28">
        <f t="shared" si="1"/>
        <v>268.4239328712149</v>
      </c>
      <c r="I57" s="15">
        <v>246.26048887267419</v>
      </c>
      <c r="J57" s="15">
        <v>136.81138270704122</v>
      </c>
      <c r="K57" s="15">
        <v>2700</v>
      </c>
      <c r="L57" s="30">
        <v>6</v>
      </c>
      <c r="M57" s="1"/>
    </row>
    <row r="58" spans="1:13" ht="37.5" x14ac:dyDescent="0.25">
      <c r="A58" s="25">
        <v>13</v>
      </c>
      <c r="B58" s="34" t="s">
        <v>166</v>
      </c>
      <c r="C58" s="33"/>
      <c r="D58" s="31" t="s">
        <v>222</v>
      </c>
      <c r="E58" s="10" t="s">
        <v>13</v>
      </c>
      <c r="F58" s="31" t="s">
        <v>201</v>
      </c>
      <c r="G58" s="15">
        <f t="shared" si="11"/>
        <v>898.39474644290397</v>
      </c>
      <c r="H58" s="28">
        <f t="shared" si="1"/>
        <v>681.0014593214155</v>
      </c>
      <c r="I58" s="15">
        <v>624.77198102882153</v>
      </c>
      <c r="J58" s="15">
        <v>273.62276541408244</v>
      </c>
      <c r="K58" s="15">
        <v>6850</v>
      </c>
      <c r="L58" s="30">
        <v>9</v>
      </c>
      <c r="M58" s="1"/>
    </row>
    <row r="59" spans="1:13" ht="37.5" x14ac:dyDescent="0.25">
      <c r="A59" s="25">
        <v>14</v>
      </c>
      <c r="B59" s="34" t="s">
        <v>167</v>
      </c>
      <c r="C59" s="33"/>
      <c r="D59" s="31" t="s">
        <v>222</v>
      </c>
      <c r="E59" s="10" t="s">
        <v>13</v>
      </c>
      <c r="F59" s="31" t="s">
        <v>202</v>
      </c>
      <c r="G59" s="15">
        <f t="shared" si="11"/>
        <v>852.79095220722354</v>
      </c>
      <c r="H59" s="28">
        <f t="shared" si="1"/>
        <v>681.0014593214155</v>
      </c>
      <c r="I59" s="15">
        <v>624.77198102882153</v>
      </c>
      <c r="J59" s="15">
        <v>228.01897117840204</v>
      </c>
      <c r="K59" s="15">
        <v>6850</v>
      </c>
      <c r="L59" s="30">
        <v>9</v>
      </c>
      <c r="M59" s="1"/>
    </row>
    <row r="60" spans="1:13" ht="37.5" x14ac:dyDescent="0.25">
      <c r="A60" s="25">
        <v>15</v>
      </c>
      <c r="B60" s="34" t="s">
        <v>168</v>
      </c>
      <c r="C60" s="33"/>
      <c r="D60" s="13" t="s">
        <v>223</v>
      </c>
      <c r="E60" s="10" t="s">
        <v>13</v>
      </c>
      <c r="F60" s="31" t="s">
        <v>105</v>
      </c>
      <c r="G60" s="15">
        <f t="shared" si="11"/>
        <v>156.87705217074063</v>
      </c>
      <c r="H60" s="28">
        <f t="shared" si="1"/>
        <v>119.29952572053996</v>
      </c>
      <c r="I60" s="15">
        <v>109.44910616563298</v>
      </c>
      <c r="J60" s="15">
        <v>47.427946005107628</v>
      </c>
      <c r="K60" s="15">
        <v>1200</v>
      </c>
      <c r="L60" s="30">
        <v>5</v>
      </c>
      <c r="M60" s="1"/>
    </row>
    <row r="61" spans="1:13" ht="37.5" x14ac:dyDescent="0.25">
      <c r="A61" s="25">
        <v>16</v>
      </c>
      <c r="B61" s="34" t="s">
        <v>169</v>
      </c>
      <c r="C61" s="33"/>
      <c r="D61" s="31" t="s">
        <v>222</v>
      </c>
      <c r="E61" s="10" t="s">
        <v>13</v>
      </c>
      <c r="F61" s="31" t="s">
        <v>108</v>
      </c>
      <c r="G61" s="15">
        <f t="shared" si="11"/>
        <v>123.13024443633709</v>
      </c>
      <c r="H61" s="28">
        <f t="shared" si="1"/>
        <v>79.533017147026627</v>
      </c>
      <c r="I61" s="15">
        <v>72.966070777088646</v>
      </c>
      <c r="J61" s="15">
        <v>50.164173659248448</v>
      </c>
      <c r="K61" s="15">
        <v>800</v>
      </c>
      <c r="L61" s="30">
        <v>5</v>
      </c>
      <c r="M61" s="1"/>
    </row>
    <row r="62" spans="1:13" s="44" customFormat="1" ht="29.25" customHeight="1" x14ac:dyDescent="0.3">
      <c r="A62" s="40">
        <v>16</v>
      </c>
      <c r="B62" s="53" t="s">
        <v>13</v>
      </c>
      <c r="C62" s="41"/>
      <c r="D62" s="41"/>
      <c r="E62" s="42"/>
      <c r="F62" s="42"/>
      <c r="G62" s="43">
        <f t="shared" ref="G62:L62" si="12">SUM(G46:G61)</f>
        <v>5176.7249877161612</v>
      </c>
      <c r="H62" s="43">
        <f t="shared" si="12"/>
        <v>3214.7245197505295</v>
      </c>
      <c r="I62" s="43">
        <f t="shared" si="12"/>
        <v>2949.2885502298432</v>
      </c>
      <c r="J62" s="43">
        <f t="shared" si="12"/>
        <v>2227.4364374863189</v>
      </c>
      <c r="K62" s="43">
        <f t="shared" si="12"/>
        <v>31886</v>
      </c>
      <c r="L62" s="40">
        <f t="shared" si="12"/>
        <v>75</v>
      </c>
    </row>
    <row r="63" spans="1:13" ht="37.5" x14ac:dyDescent="0.25">
      <c r="A63" s="25">
        <v>1</v>
      </c>
      <c r="B63" s="34" t="s">
        <v>170</v>
      </c>
      <c r="C63" s="8" t="s">
        <v>23</v>
      </c>
      <c r="D63" s="13" t="s">
        <v>27</v>
      </c>
      <c r="E63" s="10" t="s">
        <v>17</v>
      </c>
      <c r="F63" s="31" t="s">
        <v>203</v>
      </c>
      <c r="G63" s="15">
        <f>+I63+J63</f>
        <v>87.4224728529733</v>
      </c>
      <c r="H63" s="28">
        <f t="shared" si="1"/>
        <v>45.731484100000003</v>
      </c>
      <c r="I63" s="15">
        <v>41.955489999999998</v>
      </c>
      <c r="J63" s="15">
        <v>45.466982852973302</v>
      </c>
      <c r="K63" s="15">
        <v>460</v>
      </c>
      <c r="L63" s="23">
        <v>2</v>
      </c>
      <c r="M63" s="1"/>
    </row>
    <row r="64" spans="1:13" ht="18.75" x14ac:dyDescent="0.25">
      <c r="A64" s="19">
        <v>2</v>
      </c>
      <c r="B64" s="34" t="s">
        <v>171</v>
      </c>
      <c r="C64" s="17" t="s">
        <v>31</v>
      </c>
      <c r="D64" s="13" t="s">
        <v>27</v>
      </c>
      <c r="E64" s="10" t="s">
        <v>17</v>
      </c>
      <c r="F64" s="31" t="s">
        <v>57</v>
      </c>
      <c r="G64" s="15">
        <f>+I64+J64</f>
        <v>40.600774921561403</v>
      </c>
      <c r="H64" s="28">
        <f t="shared" si="1"/>
        <v>21.871569400000002</v>
      </c>
      <c r="I64" s="15">
        <v>20.065660000000001</v>
      </c>
      <c r="J64" s="15">
        <v>20.535114921561402</v>
      </c>
      <c r="K64" s="15">
        <v>220</v>
      </c>
      <c r="L64" s="23">
        <v>1</v>
      </c>
      <c r="M64" s="1"/>
    </row>
    <row r="65" spans="1:13" ht="37.5" x14ac:dyDescent="0.25">
      <c r="A65" s="19">
        <v>3</v>
      </c>
      <c r="B65" s="34" t="s">
        <v>97</v>
      </c>
      <c r="C65" s="17"/>
      <c r="D65" s="9" t="s">
        <v>224</v>
      </c>
      <c r="E65" s="10" t="s">
        <v>17</v>
      </c>
      <c r="F65" s="31" t="s">
        <v>204</v>
      </c>
      <c r="G65" s="15">
        <f t="shared" ref="G65:G67" si="13">+I65+J65</f>
        <v>410.43414812112366</v>
      </c>
      <c r="H65" s="28">
        <f t="shared" si="1"/>
        <v>347.95695001824157</v>
      </c>
      <c r="I65" s="11">
        <v>319.22655964976286</v>
      </c>
      <c r="J65" s="11">
        <v>91.207588471360808</v>
      </c>
      <c r="K65" s="11">
        <v>3500</v>
      </c>
      <c r="L65" s="23">
        <v>4</v>
      </c>
      <c r="M65" s="1"/>
    </row>
    <row r="66" spans="1:13" ht="56.25" x14ac:dyDescent="0.25">
      <c r="A66" s="19">
        <v>4</v>
      </c>
      <c r="B66" s="34" t="s">
        <v>98</v>
      </c>
      <c r="C66" s="17"/>
      <c r="D66" s="13" t="s">
        <v>223</v>
      </c>
      <c r="E66" s="10" t="s">
        <v>17</v>
      </c>
      <c r="F66" s="31" t="s">
        <v>96</v>
      </c>
      <c r="G66" s="15">
        <f t="shared" si="13"/>
        <v>1502.9461168956918</v>
      </c>
      <c r="H66" s="28">
        <f t="shared" si="1"/>
        <v>644.0485530784714</v>
      </c>
      <c r="I66" s="11">
        <v>590.87023218208378</v>
      </c>
      <c r="J66" s="11">
        <v>912.07588471360816</v>
      </c>
      <c r="K66" s="11">
        <v>7900</v>
      </c>
      <c r="L66" s="23">
        <v>6</v>
      </c>
      <c r="M66" s="1"/>
    </row>
    <row r="67" spans="1:13" ht="56.25" x14ac:dyDescent="0.25">
      <c r="A67" s="19">
        <v>5</v>
      </c>
      <c r="B67" s="34" t="s">
        <v>172</v>
      </c>
      <c r="C67" s="17"/>
      <c r="D67" s="13" t="s">
        <v>223</v>
      </c>
      <c r="E67" s="10" t="s">
        <v>17</v>
      </c>
      <c r="F67" s="31" t="s">
        <v>95</v>
      </c>
      <c r="G67" s="15">
        <f t="shared" si="13"/>
        <v>346.31521342575701</v>
      </c>
      <c r="H67" s="28">
        <f t="shared" si="1"/>
        <v>263.15487048522436</v>
      </c>
      <c r="I67" s="11">
        <v>241.42648668369208</v>
      </c>
      <c r="J67" s="11">
        <v>104.88872674206495</v>
      </c>
      <c r="K67" s="11">
        <v>2647</v>
      </c>
      <c r="L67" s="23">
        <v>3</v>
      </c>
      <c r="M67" s="1"/>
    </row>
    <row r="68" spans="1:13" s="54" customFormat="1" ht="29.25" customHeight="1" x14ac:dyDescent="0.25">
      <c r="A68" s="40">
        <v>5</v>
      </c>
      <c r="B68" s="53" t="s">
        <v>17</v>
      </c>
      <c r="C68" s="40"/>
      <c r="D68" s="40"/>
      <c r="E68" s="40"/>
      <c r="F68" s="40"/>
      <c r="G68" s="43">
        <f t="shared" ref="G68:L68" si="14">SUM(G63:G67)</f>
        <v>2387.7187262171074</v>
      </c>
      <c r="H68" s="43">
        <f t="shared" si="14"/>
        <v>1322.7634270819374</v>
      </c>
      <c r="I68" s="43">
        <f t="shared" si="14"/>
        <v>1213.5444285155386</v>
      </c>
      <c r="J68" s="43">
        <f t="shared" si="14"/>
        <v>1174.1742977015688</v>
      </c>
      <c r="K68" s="43">
        <f t="shared" si="14"/>
        <v>14727</v>
      </c>
      <c r="L68" s="40">
        <f t="shared" si="14"/>
        <v>16</v>
      </c>
    </row>
    <row r="69" spans="1:13" ht="42.75" customHeight="1" x14ac:dyDescent="0.25">
      <c r="A69" s="19">
        <v>1</v>
      </c>
      <c r="B69" s="12" t="s">
        <v>173</v>
      </c>
      <c r="C69" s="8" t="s">
        <v>26</v>
      </c>
      <c r="D69" s="13" t="s">
        <v>223</v>
      </c>
      <c r="E69" s="10" t="s">
        <v>20</v>
      </c>
      <c r="F69" s="31" t="s">
        <v>49</v>
      </c>
      <c r="G69" s="11">
        <f>I69+J69</f>
        <v>909.33965164538404</v>
      </c>
      <c r="H69" s="27">
        <f t="shared" si="1"/>
        <v>298.24880840000003</v>
      </c>
      <c r="I69" s="11">
        <v>273.62276000000003</v>
      </c>
      <c r="J69" s="11">
        <v>635.71689164538395</v>
      </c>
      <c r="K69" s="11">
        <v>3000</v>
      </c>
      <c r="L69" s="19">
        <v>13</v>
      </c>
      <c r="M69" s="1"/>
    </row>
    <row r="70" spans="1:13" ht="39.75" customHeight="1" x14ac:dyDescent="0.25">
      <c r="A70" s="19">
        <v>2</v>
      </c>
      <c r="B70" s="12" t="s">
        <v>174</v>
      </c>
      <c r="C70" s="8" t="s">
        <v>26</v>
      </c>
      <c r="D70" s="13" t="s">
        <v>223</v>
      </c>
      <c r="E70" s="10" t="s">
        <v>20</v>
      </c>
      <c r="F70" s="31" t="s">
        <v>50</v>
      </c>
      <c r="G70" s="11">
        <f>I70+J70</f>
        <v>67.916815676760294</v>
      </c>
      <c r="H70" s="27">
        <f t="shared" si="1"/>
        <v>25.848227300000001</v>
      </c>
      <c r="I70" s="11">
        <v>23.71397</v>
      </c>
      <c r="J70" s="11">
        <v>44.202845676760298</v>
      </c>
      <c r="K70" s="11">
        <v>260</v>
      </c>
      <c r="L70" s="19">
        <v>6</v>
      </c>
      <c r="M70" s="1"/>
    </row>
    <row r="71" spans="1:13" ht="56.25" x14ac:dyDescent="0.25">
      <c r="A71" s="19">
        <v>3</v>
      </c>
      <c r="B71" s="12" t="s">
        <v>175</v>
      </c>
      <c r="C71" s="8"/>
      <c r="D71" s="9" t="s">
        <v>224</v>
      </c>
      <c r="E71" s="10" t="s">
        <v>20</v>
      </c>
      <c r="F71" s="31" t="s">
        <v>205</v>
      </c>
      <c r="G71" s="11">
        <f t="shared" ref="G71:G74" si="15">I71+J71</f>
        <v>1666.7274717256475</v>
      </c>
      <c r="H71" s="27">
        <f t="shared" si="1"/>
        <v>1090</v>
      </c>
      <c r="I71" s="11">
        <v>1000</v>
      </c>
      <c r="J71" s="11">
        <v>666.72747172564755</v>
      </c>
      <c r="K71" s="11">
        <v>10964</v>
      </c>
      <c r="L71" s="19">
        <v>12</v>
      </c>
      <c r="M71" s="1"/>
    </row>
    <row r="72" spans="1:13" ht="37.5" x14ac:dyDescent="0.25">
      <c r="A72" s="19">
        <v>4</v>
      </c>
      <c r="B72" s="12" t="s">
        <v>176</v>
      </c>
      <c r="C72" s="8"/>
      <c r="D72" s="13" t="s">
        <v>223</v>
      </c>
      <c r="E72" s="10" t="s">
        <v>20</v>
      </c>
      <c r="F72" s="31" t="s">
        <v>206</v>
      </c>
      <c r="G72" s="11">
        <f t="shared" si="15"/>
        <v>963.17995609514833</v>
      </c>
      <c r="H72" s="27">
        <f t="shared" si="1"/>
        <v>652.20106640857853</v>
      </c>
      <c r="I72" s="11">
        <v>598.34960220970504</v>
      </c>
      <c r="J72" s="11">
        <v>364.83035388544323</v>
      </c>
      <c r="K72" s="11">
        <v>8000</v>
      </c>
      <c r="L72" s="19">
        <v>3</v>
      </c>
      <c r="M72" s="1"/>
    </row>
    <row r="73" spans="1:13" ht="39.75" customHeight="1" x14ac:dyDescent="0.25">
      <c r="A73" s="19">
        <v>5</v>
      </c>
      <c r="B73" s="12" t="s">
        <v>177</v>
      </c>
      <c r="C73" s="8"/>
      <c r="D73" s="13" t="s">
        <v>223</v>
      </c>
      <c r="E73" s="10" t="s">
        <v>20</v>
      </c>
      <c r="F73" s="31" t="s">
        <v>76</v>
      </c>
      <c r="G73" s="11">
        <f t="shared" si="15"/>
        <v>113.88344854326894</v>
      </c>
      <c r="H73" s="27">
        <f>I73*1.085</f>
        <v>81.151164799691244</v>
      </c>
      <c r="I73" s="11">
        <f>K73/13.37011</f>
        <v>74.79370027621313</v>
      </c>
      <c r="J73" s="11">
        <v>39.089748267055803</v>
      </c>
      <c r="K73" s="11">
        <v>1000</v>
      </c>
      <c r="L73" s="19">
        <v>2</v>
      </c>
      <c r="M73" s="1"/>
    </row>
    <row r="74" spans="1:13" ht="37.5" x14ac:dyDescent="0.25">
      <c r="A74" s="19">
        <v>6</v>
      </c>
      <c r="B74" s="12" t="s">
        <v>178</v>
      </c>
      <c r="C74" s="8"/>
      <c r="D74" s="13" t="s">
        <v>223</v>
      </c>
      <c r="E74" s="10" t="s">
        <v>20</v>
      </c>
      <c r="F74" s="31" t="s">
        <v>77</v>
      </c>
      <c r="G74" s="11">
        <f t="shared" si="15"/>
        <v>341.6503456298064</v>
      </c>
      <c r="H74" s="27">
        <f>I74*1.085</f>
        <v>243.45349439907375</v>
      </c>
      <c r="I74" s="11">
        <f>K74/13.37011</f>
        <v>224.3811008286394</v>
      </c>
      <c r="J74" s="11">
        <v>117.26924480116701</v>
      </c>
      <c r="K74" s="11">
        <v>3000</v>
      </c>
      <c r="L74" s="19">
        <v>3</v>
      </c>
      <c r="M74" s="1"/>
    </row>
    <row r="75" spans="1:13" s="44" customFormat="1" ht="29.25" customHeight="1" x14ac:dyDescent="0.3">
      <c r="A75" s="40">
        <v>6</v>
      </c>
      <c r="B75" s="53" t="s">
        <v>20</v>
      </c>
      <c r="C75" s="55"/>
      <c r="D75" s="55"/>
      <c r="E75" s="55"/>
      <c r="F75" s="55"/>
      <c r="G75" s="43">
        <f t="shared" ref="G75:L75" si="16">SUM(G69:G74)</f>
        <v>4062.6976893160158</v>
      </c>
      <c r="H75" s="43">
        <f t="shared" si="16"/>
        <v>2390.902761307344</v>
      </c>
      <c r="I75" s="43">
        <f t="shared" si="16"/>
        <v>2194.8611333145577</v>
      </c>
      <c r="J75" s="43">
        <f t="shared" si="16"/>
        <v>1867.8365560014577</v>
      </c>
      <c r="K75" s="43">
        <f t="shared" si="16"/>
        <v>26224</v>
      </c>
      <c r="L75" s="40">
        <f t="shared" si="16"/>
        <v>39</v>
      </c>
    </row>
    <row r="76" spans="1:13" ht="37.5" x14ac:dyDescent="0.25">
      <c r="A76" s="19">
        <v>1</v>
      </c>
      <c r="B76" s="7" t="s">
        <v>119</v>
      </c>
      <c r="C76" s="8" t="s">
        <v>22</v>
      </c>
      <c r="D76" s="9" t="s">
        <v>224</v>
      </c>
      <c r="E76" s="10" t="s">
        <v>12</v>
      </c>
      <c r="F76" s="31" t="s">
        <v>42</v>
      </c>
      <c r="G76" s="11">
        <f>I76+J76</f>
        <v>69.281497110543498</v>
      </c>
      <c r="H76" s="28">
        <f t="shared" si="1"/>
        <v>44.240244200000006</v>
      </c>
      <c r="I76" s="11">
        <v>40.587380000000003</v>
      </c>
      <c r="J76" s="11">
        <v>28.694117110543498</v>
      </c>
      <c r="K76" s="11">
        <v>445</v>
      </c>
      <c r="L76" s="19">
        <v>1</v>
      </c>
      <c r="M76" s="1"/>
    </row>
    <row r="77" spans="1:13" ht="56.25" x14ac:dyDescent="0.25">
      <c r="A77" s="19">
        <v>2</v>
      </c>
      <c r="B77" s="7" t="s">
        <v>120</v>
      </c>
      <c r="C77" s="10" t="s">
        <v>28</v>
      </c>
      <c r="D77" s="9" t="s">
        <v>224</v>
      </c>
      <c r="E77" s="10" t="s">
        <v>12</v>
      </c>
      <c r="F77" s="31" t="s">
        <v>43</v>
      </c>
      <c r="G77" s="11">
        <f>I77+J77</f>
        <v>54.268515140459684</v>
      </c>
      <c r="H77" s="28">
        <f t="shared" si="1"/>
        <v>41.406877052170749</v>
      </c>
      <c r="I77" s="11">
        <v>37.987960598321784</v>
      </c>
      <c r="J77" s="11">
        <v>16.280554542137899</v>
      </c>
      <c r="K77" s="11">
        <v>416.5</v>
      </c>
      <c r="L77" s="19">
        <v>5</v>
      </c>
      <c r="M77" s="1"/>
    </row>
    <row r="78" spans="1:13" ht="43.5" customHeight="1" x14ac:dyDescent="0.25">
      <c r="A78" s="19">
        <v>3</v>
      </c>
      <c r="B78" s="7" t="s">
        <v>118</v>
      </c>
      <c r="C78" s="8" t="s">
        <v>23</v>
      </c>
      <c r="D78" s="9" t="s">
        <v>224</v>
      </c>
      <c r="E78" s="10" t="s">
        <v>12</v>
      </c>
      <c r="F78" s="31" t="s">
        <v>38</v>
      </c>
      <c r="G78" s="11">
        <f>I78+J78</f>
        <v>659.41032599000005</v>
      </c>
      <c r="H78" s="28">
        <f t="shared" si="1"/>
        <v>497.08135460000005</v>
      </c>
      <c r="I78" s="11">
        <v>456.03793999999999</v>
      </c>
      <c r="J78" s="11">
        <v>203.37238599</v>
      </c>
      <c r="K78" s="11">
        <v>5000</v>
      </c>
      <c r="L78" s="19">
        <v>22</v>
      </c>
      <c r="M78" s="1"/>
    </row>
    <row r="79" spans="1:13" ht="34.5" customHeight="1" x14ac:dyDescent="0.25">
      <c r="A79" s="19">
        <v>4</v>
      </c>
      <c r="B79" s="7" t="s">
        <v>117</v>
      </c>
      <c r="C79" s="8" t="s">
        <v>26</v>
      </c>
      <c r="D79" s="9" t="s">
        <v>224</v>
      </c>
      <c r="E79" s="10" t="s">
        <v>12</v>
      </c>
      <c r="F79" s="31" t="s">
        <v>40</v>
      </c>
      <c r="G79" s="11">
        <f>I79+J79</f>
        <v>3525.1732947719811</v>
      </c>
      <c r="H79" s="28">
        <f t="shared" si="1"/>
        <v>1089.6023353</v>
      </c>
      <c r="I79" s="11">
        <v>999.63517000000002</v>
      </c>
      <c r="J79" s="11">
        <f>27690000/10964</f>
        <v>2525.5381247719811</v>
      </c>
      <c r="K79" s="11">
        <v>10960</v>
      </c>
      <c r="L79" s="19">
        <v>44</v>
      </c>
      <c r="M79" s="1"/>
    </row>
    <row r="80" spans="1:13" ht="34.5" customHeight="1" x14ac:dyDescent="0.25">
      <c r="A80" s="19">
        <v>5</v>
      </c>
      <c r="B80" s="7" t="s">
        <v>99</v>
      </c>
      <c r="C80" s="8"/>
      <c r="D80" s="9" t="s">
        <v>224</v>
      </c>
      <c r="E80" s="10" t="s">
        <v>12</v>
      </c>
      <c r="F80" s="31" t="s">
        <v>71</v>
      </c>
      <c r="G80" s="11">
        <f t="shared" ref="G80:G82" si="17">I80+J80</f>
        <v>91.207588471360822</v>
      </c>
      <c r="H80" s="28">
        <f t="shared" si="1"/>
        <v>59.649762860269981</v>
      </c>
      <c r="I80" s="11">
        <v>54.724553082816492</v>
      </c>
      <c r="J80" s="11">
        <f>400/10.964</f>
        <v>36.483035388544323</v>
      </c>
      <c r="K80" s="11">
        <v>600</v>
      </c>
      <c r="L80" s="19">
        <v>3</v>
      </c>
      <c r="M80" s="1"/>
    </row>
    <row r="81" spans="1:13" ht="34.5" customHeight="1" x14ac:dyDescent="0.25">
      <c r="A81" s="19">
        <v>6</v>
      </c>
      <c r="B81" s="7" t="s">
        <v>100</v>
      </c>
      <c r="C81" s="8"/>
      <c r="D81" s="9" t="s">
        <v>224</v>
      </c>
      <c r="E81" s="10" t="s">
        <v>12</v>
      </c>
      <c r="F81" s="31" t="s">
        <v>72</v>
      </c>
      <c r="G81" s="11">
        <f t="shared" si="17"/>
        <v>364.83035388544323</v>
      </c>
      <c r="H81" s="28">
        <f t="shared" si="1"/>
        <v>298.24881430134985</v>
      </c>
      <c r="I81" s="11">
        <v>273.62276541408244</v>
      </c>
      <c r="J81" s="11">
        <f>1000/10.964</f>
        <v>91.207588471360808</v>
      </c>
      <c r="K81" s="11">
        <v>3000</v>
      </c>
      <c r="L81" s="19">
        <v>3</v>
      </c>
      <c r="M81" s="1"/>
    </row>
    <row r="82" spans="1:13" ht="150" x14ac:dyDescent="0.25">
      <c r="A82" s="19">
        <v>7</v>
      </c>
      <c r="B82" s="7" t="s">
        <v>121</v>
      </c>
      <c r="C82" s="8"/>
      <c r="D82" s="9" t="s">
        <v>224</v>
      </c>
      <c r="E82" s="10" t="s">
        <v>12</v>
      </c>
      <c r="F82" s="31" t="s">
        <v>92</v>
      </c>
      <c r="G82" s="11">
        <f t="shared" si="17"/>
        <v>131.45311017876688</v>
      </c>
      <c r="H82" s="28">
        <f t="shared" si="1"/>
        <v>96.328402043049991</v>
      </c>
      <c r="I82" s="11">
        <v>88.374680773440346</v>
      </c>
      <c r="J82" s="11">
        <v>43.078429405326524</v>
      </c>
      <c r="K82" s="11">
        <v>968.94</v>
      </c>
      <c r="L82" s="19">
        <v>9</v>
      </c>
      <c r="M82" s="1"/>
    </row>
    <row r="83" spans="1:13" s="44" customFormat="1" ht="29.25" customHeight="1" x14ac:dyDescent="0.3">
      <c r="A83" s="40">
        <v>7</v>
      </c>
      <c r="B83" s="53" t="s">
        <v>12</v>
      </c>
      <c r="C83" s="56"/>
      <c r="D83" s="56"/>
      <c r="E83" s="56"/>
      <c r="F83" s="56"/>
      <c r="G83" s="43">
        <f t="shared" ref="G83:L83" si="18">SUM(G76:G82)</f>
        <v>4895.6246855485551</v>
      </c>
      <c r="H83" s="43">
        <f t="shared" si="18"/>
        <v>2126.557790356841</v>
      </c>
      <c r="I83" s="43">
        <f t="shared" si="18"/>
        <v>1950.9704498686613</v>
      </c>
      <c r="J83" s="43">
        <f t="shared" si="18"/>
        <v>2944.6542356798941</v>
      </c>
      <c r="K83" s="43">
        <f t="shared" si="18"/>
        <v>21390.44</v>
      </c>
      <c r="L83" s="40">
        <f t="shared" si="18"/>
        <v>87</v>
      </c>
    </row>
    <row r="84" spans="1:13" ht="47.25" customHeight="1" x14ac:dyDescent="0.25">
      <c r="A84" s="19">
        <v>1</v>
      </c>
      <c r="B84" s="7" t="s">
        <v>179</v>
      </c>
      <c r="C84" s="8" t="s">
        <v>26</v>
      </c>
      <c r="D84" s="13" t="s">
        <v>223</v>
      </c>
      <c r="E84" s="10" t="s">
        <v>11</v>
      </c>
      <c r="F84" s="31" t="s">
        <v>48</v>
      </c>
      <c r="G84" s="20">
        <f>I84+J84</f>
        <v>538.68031351696402</v>
      </c>
      <c r="H84" s="28">
        <f t="shared" si="1"/>
        <v>397.66508150000004</v>
      </c>
      <c r="I84" s="20">
        <v>364.83035000000001</v>
      </c>
      <c r="J84" s="20">
        <v>173.84996351696401</v>
      </c>
      <c r="K84" s="20">
        <v>4000</v>
      </c>
      <c r="L84" s="26">
        <v>8</v>
      </c>
      <c r="M84" s="1"/>
    </row>
    <row r="85" spans="1:13" ht="37.5" x14ac:dyDescent="0.25">
      <c r="A85" s="19">
        <v>2</v>
      </c>
      <c r="B85" s="12" t="s">
        <v>180</v>
      </c>
      <c r="C85" s="8" t="s">
        <v>23</v>
      </c>
      <c r="D85" s="13" t="s">
        <v>223</v>
      </c>
      <c r="E85" s="10" t="s">
        <v>11</v>
      </c>
      <c r="F85" s="31" t="s">
        <v>204</v>
      </c>
      <c r="G85" s="11">
        <f>I85+J85</f>
        <v>157.42429346588798</v>
      </c>
      <c r="H85" s="28">
        <f t="shared" si="1"/>
        <v>49.708131100000003</v>
      </c>
      <c r="I85" s="11">
        <v>45.603789999999996</v>
      </c>
      <c r="J85" s="11">
        <v>111.820503465888</v>
      </c>
      <c r="K85" s="11">
        <v>500</v>
      </c>
      <c r="L85" s="19">
        <v>13</v>
      </c>
      <c r="M85" s="1"/>
    </row>
    <row r="86" spans="1:13" ht="47.25" customHeight="1" x14ac:dyDescent="0.25">
      <c r="A86" s="19">
        <v>3</v>
      </c>
      <c r="B86" s="7" t="s">
        <v>116</v>
      </c>
      <c r="C86" s="8" t="s">
        <v>22</v>
      </c>
      <c r="D86" s="9" t="s">
        <v>224</v>
      </c>
      <c r="E86" s="10" t="s">
        <v>11</v>
      </c>
      <c r="F86" s="31" t="s">
        <v>207</v>
      </c>
      <c r="G86" s="11">
        <f>I86+J86</f>
        <v>938.20685744983598</v>
      </c>
      <c r="H86" s="28">
        <f t="shared" si="1"/>
        <v>362.52143230000001</v>
      </c>
      <c r="I86" s="11">
        <v>332.58846999999997</v>
      </c>
      <c r="J86" s="11">
        <v>605.61838744983595</v>
      </c>
      <c r="K86" s="11">
        <f>I86*10.964</f>
        <v>3646.49998508</v>
      </c>
      <c r="L86" s="19">
        <v>15</v>
      </c>
      <c r="M86" s="1"/>
    </row>
    <row r="87" spans="1:13" ht="72" customHeight="1" x14ac:dyDescent="0.25">
      <c r="A87" s="19">
        <v>4</v>
      </c>
      <c r="B87" s="12" t="s">
        <v>181</v>
      </c>
      <c r="C87" s="10" t="s">
        <v>31</v>
      </c>
      <c r="D87" s="13" t="s">
        <v>223</v>
      </c>
      <c r="E87" s="10" t="s">
        <v>11</v>
      </c>
      <c r="F87" s="31" t="s">
        <v>54</v>
      </c>
      <c r="G87" s="11">
        <f>I87+J87</f>
        <v>138.75955276906231</v>
      </c>
      <c r="H87" s="28">
        <f t="shared" si="1"/>
        <v>92.126298600000013</v>
      </c>
      <c r="I87" s="11">
        <v>84.519540000000006</v>
      </c>
      <c r="J87" s="11">
        <v>54.240012769062297</v>
      </c>
      <c r="K87" s="11">
        <v>1050</v>
      </c>
      <c r="L87" s="19">
        <v>5</v>
      </c>
      <c r="M87" s="1"/>
    </row>
    <row r="88" spans="1:13" ht="37.5" x14ac:dyDescent="0.25">
      <c r="A88" s="19">
        <v>5</v>
      </c>
      <c r="B88" s="14" t="s">
        <v>1</v>
      </c>
      <c r="C88" s="8" t="s">
        <v>23</v>
      </c>
      <c r="D88" s="13" t="s">
        <v>27</v>
      </c>
      <c r="E88" s="10" t="s">
        <v>11</v>
      </c>
      <c r="F88" s="31" t="s">
        <v>208</v>
      </c>
      <c r="G88" s="15">
        <f>+I88+J88</f>
        <v>361.81138270704122</v>
      </c>
      <c r="H88" s="28">
        <f t="shared" si="1"/>
        <v>119.29952572053996</v>
      </c>
      <c r="I88" s="15">
        <f>+K88/10.964</f>
        <v>109.44910616563298</v>
      </c>
      <c r="J88" s="15">
        <f>2766900/10964</f>
        <v>252.36227654140825</v>
      </c>
      <c r="K88" s="15">
        <v>1200</v>
      </c>
      <c r="L88" s="23">
        <v>2</v>
      </c>
      <c r="M88" s="1"/>
    </row>
    <row r="89" spans="1:13" ht="37.5" x14ac:dyDescent="0.25">
      <c r="A89" s="19">
        <v>6</v>
      </c>
      <c r="B89" s="21" t="s">
        <v>182</v>
      </c>
      <c r="C89" s="17" t="s">
        <v>31</v>
      </c>
      <c r="D89" s="13" t="s">
        <v>32</v>
      </c>
      <c r="E89" s="10" t="s">
        <v>11</v>
      </c>
      <c r="F89" s="31" t="s">
        <v>46</v>
      </c>
      <c r="G89" s="22">
        <f>+I89+J89</f>
        <v>136.81138270704113</v>
      </c>
      <c r="H89" s="28">
        <f t="shared" si="1"/>
        <v>89.474644290404967</v>
      </c>
      <c r="I89" s="22">
        <f>+K89*1000/10964</f>
        <v>82.086829624224734</v>
      </c>
      <c r="J89" s="22">
        <v>54.724553082816399</v>
      </c>
      <c r="K89" s="22">
        <v>900</v>
      </c>
      <c r="L89" s="23">
        <v>5</v>
      </c>
      <c r="M89" s="1"/>
    </row>
    <row r="90" spans="1:13" ht="37.5" x14ac:dyDescent="0.25">
      <c r="A90" s="19">
        <v>7</v>
      </c>
      <c r="B90" s="7" t="s">
        <v>183</v>
      </c>
      <c r="C90" s="17"/>
      <c r="D90" s="9" t="s">
        <v>224</v>
      </c>
      <c r="E90" s="10" t="s">
        <v>11</v>
      </c>
      <c r="F90" s="31" t="s">
        <v>209</v>
      </c>
      <c r="G90" s="22">
        <f t="shared" ref="G90:G92" si="19">+I90+J90</f>
        <v>118.56986501276904</v>
      </c>
      <c r="H90" s="28">
        <f t="shared" si="1"/>
        <v>90.468807004742786</v>
      </c>
      <c r="I90" s="35">
        <v>82.998905508938336</v>
      </c>
      <c r="J90" s="22">
        <v>35.570959503830714</v>
      </c>
      <c r="K90" s="22">
        <v>910</v>
      </c>
      <c r="L90" s="23">
        <v>2</v>
      </c>
      <c r="M90" s="1"/>
    </row>
    <row r="91" spans="1:13" ht="37.5" x14ac:dyDescent="0.25">
      <c r="A91" s="19">
        <v>8</v>
      </c>
      <c r="B91" s="7" t="s">
        <v>184</v>
      </c>
      <c r="C91" s="17"/>
      <c r="D91" s="13" t="s">
        <v>27</v>
      </c>
      <c r="E91" s="10" t="s">
        <v>11</v>
      </c>
      <c r="F91" s="31" t="s">
        <v>210</v>
      </c>
      <c r="G91" s="22">
        <f t="shared" si="19"/>
        <v>86.647209047792771</v>
      </c>
      <c r="H91" s="28">
        <f t="shared" si="1"/>
        <v>69.591390003648314</v>
      </c>
      <c r="I91" s="22">
        <v>63.845311929952572</v>
      </c>
      <c r="J91" s="22">
        <v>22.801897117840202</v>
      </c>
      <c r="K91" s="22">
        <v>700</v>
      </c>
      <c r="L91" s="23">
        <v>3</v>
      </c>
      <c r="M91" s="1"/>
    </row>
    <row r="92" spans="1:13" ht="37.5" x14ac:dyDescent="0.25">
      <c r="A92" s="19">
        <v>9</v>
      </c>
      <c r="B92" s="7" t="s">
        <v>185</v>
      </c>
      <c r="C92" s="17"/>
      <c r="D92" s="13" t="s">
        <v>27</v>
      </c>
      <c r="E92" s="10" t="s">
        <v>11</v>
      </c>
      <c r="F92" s="31" t="s">
        <v>211</v>
      </c>
      <c r="G92" s="22">
        <f t="shared" si="19"/>
        <v>100.3283473184969</v>
      </c>
      <c r="H92" s="28">
        <f t="shared" si="1"/>
        <v>79.533017147026627</v>
      </c>
      <c r="I92" s="22">
        <v>72.966070777088646</v>
      </c>
      <c r="J92" s="22">
        <v>27.362276541408246</v>
      </c>
      <c r="K92" s="22">
        <v>800</v>
      </c>
      <c r="L92" s="23">
        <v>7</v>
      </c>
      <c r="M92" s="1"/>
    </row>
    <row r="93" spans="1:13" s="44" customFormat="1" ht="29.25" customHeight="1" x14ac:dyDescent="0.3">
      <c r="A93" s="40">
        <v>9</v>
      </c>
      <c r="B93" s="53" t="s">
        <v>11</v>
      </c>
      <c r="C93" s="41"/>
      <c r="D93" s="42"/>
      <c r="E93" s="42"/>
      <c r="F93" s="42"/>
      <c r="G93" s="51">
        <f t="shared" ref="G93:L93" si="20">SUM(G84:G92)</f>
        <v>2577.2392039948913</v>
      </c>
      <c r="H93" s="51">
        <f t="shared" si="20"/>
        <v>1350.3883276663626</v>
      </c>
      <c r="I93" s="51">
        <f t="shared" si="20"/>
        <v>1238.8883740058372</v>
      </c>
      <c r="J93" s="51">
        <f t="shared" si="20"/>
        <v>1338.3508299890536</v>
      </c>
      <c r="K93" s="51">
        <f t="shared" si="20"/>
        <v>13706.49998508</v>
      </c>
      <c r="L93" s="40">
        <f t="shared" si="20"/>
        <v>60</v>
      </c>
    </row>
    <row r="94" spans="1:13" ht="56.25" customHeight="1" x14ac:dyDescent="0.25">
      <c r="A94" s="19">
        <v>1</v>
      </c>
      <c r="B94" s="12" t="s">
        <v>186</v>
      </c>
      <c r="C94" s="8" t="s">
        <v>26</v>
      </c>
      <c r="D94" s="13" t="s">
        <v>223</v>
      </c>
      <c r="E94" s="10" t="s">
        <v>21</v>
      </c>
      <c r="F94" s="31" t="s">
        <v>52</v>
      </c>
      <c r="G94" s="11">
        <f>I94+J94</f>
        <v>586.66471278365498</v>
      </c>
      <c r="H94" s="28">
        <f t="shared" si="1"/>
        <v>447.37321260000004</v>
      </c>
      <c r="I94" s="11">
        <v>410.43414000000001</v>
      </c>
      <c r="J94" s="11">
        <v>176.23057278365499</v>
      </c>
      <c r="K94" s="11">
        <v>4500</v>
      </c>
      <c r="L94" s="19">
        <v>10</v>
      </c>
      <c r="M94" s="1"/>
    </row>
    <row r="95" spans="1:13" ht="114.75" customHeight="1" x14ac:dyDescent="0.25">
      <c r="A95" s="19">
        <v>2</v>
      </c>
      <c r="B95" s="12" t="s">
        <v>115</v>
      </c>
      <c r="C95" s="10" t="s">
        <v>30</v>
      </c>
      <c r="D95" s="13" t="s">
        <v>223</v>
      </c>
      <c r="E95" s="10" t="s">
        <v>21</v>
      </c>
      <c r="F95" s="31" t="s">
        <v>212</v>
      </c>
      <c r="G95" s="11">
        <f>I95+J95</f>
        <v>141.89133464793869</v>
      </c>
      <c r="H95" s="28">
        <f t="shared" si="1"/>
        <v>107.5944123</v>
      </c>
      <c r="I95" s="11">
        <v>98.710470000000001</v>
      </c>
      <c r="J95" s="11">
        <v>43.180864647938698</v>
      </c>
      <c r="K95" s="11">
        <v>1090</v>
      </c>
      <c r="L95" s="19">
        <v>4</v>
      </c>
      <c r="M95" s="1"/>
    </row>
    <row r="96" spans="1:13" ht="38.25" customHeight="1" x14ac:dyDescent="0.25">
      <c r="A96" s="19">
        <v>3</v>
      </c>
      <c r="B96" s="14" t="s">
        <v>187</v>
      </c>
      <c r="C96" s="17" t="s">
        <v>31</v>
      </c>
      <c r="D96" s="13" t="s">
        <v>27</v>
      </c>
      <c r="E96" s="10" t="s">
        <v>21</v>
      </c>
      <c r="F96" s="31" t="s">
        <v>59</v>
      </c>
      <c r="G96" s="15">
        <f>+I96+J96</f>
        <v>59.284925964976196</v>
      </c>
      <c r="H96" s="28">
        <f t="shared" si="1"/>
        <v>29.824874300000001</v>
      </c>
      <c r="I96" s="15">
        <v>27.362269999999999</v>
      </c>
      <c r="J96" s="15">
        <v>31.922655964976201</v>
      </c>
      <c r="K96" s="15">
        <v>300</v>
      </c>
      <c r="L96" s="23">
        <v>2</v>
      </c>
      <c r="M96" s="1"/>
    </row>
    <row r="97" spans="1:13" ht="42.75" customHeight="1" x14ac:dyDescent="0.25">
      <c r="A97" s="19">
        <v>4</v>
      </c>
      <c r="B97" s="16" t="s">
        <v>188</v>
      </c>
      <c r="C97" s="17" t="s">
        <v>26</v>
      </c>
      <c r="D97" s="13" t="s">
        <v>27</v>
      </c>
      <c r="E97" s="10" t="s">
        <v>21</v>
      </c>
      <c r="F97" s="31" t="s">
        <v>57</v>
      </c>
      <c r="G97" s="15">
        <f>+I97+J97</f>
        <v>82.0868265414082</v>
      </c>
      <c r="H97" s="28">
        <f t="shared" si="1"/>
        <v>59.649759500000002</v>
      </c>
      <c r="I97" s="15">
        <v>54.724550000000001</v>
      </c>
      <c r="J97" s="15">
        <v>27.3622765414082</v>
      </c>
      <c r="K97" s="15">
        <v>600</v>
      </c>
      <c r="L97" s="23">
        <v>1</v>
      </c>
      <c r="M97" s="1"/>
    </row>
    <row r="98" spans="1:13" ht="42.75" customHeight="1" x14ac:dyDescent="0.25">
      <c r="A98" s="19">
        <v>5</v>
      </c>
      <c r="B98" s="16" t="s">
        <v>114</v>
      </c>
      <c r="C98" s="8" t="s">
        <v>22</v>
      </c>
      <c r="D98" s="13" t="s">
        <v>27</v>
      </c>
      <c r="E98" s="10" t="s">
        <v>21</v>
      </c>
      <c r="F98" s="31" t="s">
        <v>213</v>
      </c>
      <c r="G98" s="15">
        <f>+I98+J98</f>
        <v>38.763225100328349</v>
      </c>
      <c r="H98" s="28">
        <f t="shared" si="1"/>
        <v>28.532469901495809</v>
      </c>
      <c r="I98" s="15">
        <f>K98/10.964</f>
        <v>26.176577891280555</v>
      </c>
      <c r="J98" s="15">
        <f>138/10.964</f>
        <v>12.586647209047792</v>
      </c>
      <c r="K98" s="15">
        <v>287</v>
      </c>
      <c r="L98" s="23">
        <v>5</v>
      </c>
      <c r="M98" s="1"/>
    </row>
    <row r="99" spans="1:13" ht="66" customHeight="1" x14ac:dyDescent="0.25">
      <c r="A99" s="19">
        <v>6</v>
      </c>
      <c r="B99" s="34" t="s">
        <v>113</v>
      </c>
      <c r="C99" s="33"/>
      <c r="D99" s="9" t="s">
        <v>224</v>
      </c>
      <c r="E99" s="10" t="s">
        <v>21</v>
      </c>
      <c r="F99" s="31" t="s">
        <v>214</v>
      </c>
      <c r="G99" s="15">
        <f t="shared" ref="G99:G101" si="21">+I99+J99</f>
        <v>1430</v>
      </c>
      <c r="H99" s="28">
        <f t="shared" si="1"/>
        <v>1090</v>
      </c>
      <c r="I99" s="11">
        <v>1000</v>
      </c>
      <c r="J99" s="11">
        <v>430</v>
      </c>
      <c r="K99" s="11">
        <v>10964</v>
      </c>
      <c r="L99" s="23">
        <v>15</v>
      </c>
      <c r="M99" s="1"/>
    </row>
    <row r="100" spans="1:13" ht="78" customHeight="1" x14ac:dyDescent="0.25">
      <c r="A100" s="19">
        <v>7</v>
      </c>
      <c r="B100" s="34" t="s">
        <v>112</v>
      </c>
      <c r="C100" s="33"/>
      <c r="D100" s="9" t="s">
        <v>224</v>
      </c>
      <c r="E100" s="10" t="s">
        <v>21</v>
      </c>
      <c r="F100" s="31" t="s">
        <v>215</v>
      </c>
      <c r="G100" s="15">
        <f t="shared" si="21"/>
        <v>1249.74462837133</v>
      </c>
      <c r="H100" s="28">
        <f t="shared" si="1"/>
        <v>845.25703346907676</v>
      </c>
      <c r="I100" s="11">
        <v>775.46516832025384</v>
      </c>
      <c r="J100" s="36">
        <v>474.27946005107623</v>
      </c>
      <c r="K100" s="36">
        <v>10500</v>
      </c>
      <c r="L100" s="23">
        <v>2</v>
      </c>
      <c r="M100" s="1"/>
    </row>
    <row r="101" spans="1:13" ht="42.75" customHeight="1" x14ac:dyDescent="0.25">
      <c r="A101" s="19">
        <v>8</v>
      </c>
      <c r="B101" s="16" t="s">
        <v>111</v>
      </c>
      <c r="C101" s="33"/>
      <c r="D101" s="13" t="s">
        <v>223</v>
      </c>
      <c r="E101" s="10" t="s">
        <v>21</v>
      </c>
      <c r="F101" s="31" t="s">
        <v>93</v>
      </c>
      <c r="G101" s="15">
        <f t="shared" si="21"/>
        <v>1185.6986501276906</v>
      </c>
      <c r="H101" s="28">
        <f>I101*1.085</f>
        <v>494.80116745713241</v>
      </c>
      <c r="I101" s="11">
        <v>456.03794235680408</v>
      </c>
      <c r="J101" s="36">
        <v>729.66070777088657</v>
      </c>
      <c r="K101" s="36">
        <v>5000</v>
      </c>
      <c r="L101" s="23">
        <v>34</v>
      </c>
      <c r="M101" s="1"/>
    </row>
    <row r="102" spans="1:13" s="44" customFormat="1" ht="29.25" customHeight="1" x14ac:dyDescent="0.3">
      <c r="A102" s="40">
        <v>8</v>
      </c>
      <c r="B102" s="53" t="s">
        <v>63</v>
      </c>
      <c r="C102" s="42"/>
      <c r="D102" s="42"/>
      <c r="E102" s="42"/>
      <c r="F102" s="42"/>
      <c r="G102" s="51">
        <f t="shared" ref="G102:L102" si="22">SUM(G94:G101)</f>
        <v>4774.1343035373266</v>
      </c>
      <c r="H102" s="51">
        <f t="shared" si="22"/>
        <v>3103.0329295277052</v>
      </c>
      <c r="I102" s="51">
        <f t="shared" si="22"/>
        <v>2848.9111185683387</v>
      </c>
      <c r="J102" s="51">
        <f t="shared" si="22"/>
        <v>1925.2231849689888</v>
      </c>
      <c r="K102" s="51">
        <f t="shared" si="22"/>
        <v>33241</v>
      </c>
      <c r="L102" s="40">
        <f t="shared" si="22"/>
        <v>73</v>
      </c>
    </row>
    <row r="103" spans="1:13" ht="48.75" customHeight="1" x14ac:dyDescent="0.25">
      <c r="A103" s="19">
        <v>1</v>
      </c>
      <c r="B103" s="16" t="s">
        <v>109</v>
      </c>
      <c r="C103" s="17" t="s">
        <v>31</v>
      </c>
      <c r="D103" s="13" t="s">
        <v>27</v>
      </c>
      <c r="E103" s="10" t="s">
        <v>64</v>
      </c>
      <c r="F103" s="31" t="s">
        <v>61</v>
      </c>
      <c r="G103" s="15">
        <f>+I103+J103</f>
        <v>103.68022155052901</v>
      </c>
      <c r="H103" s="28">
        <f t="shared" si="1"/>
        <v>29.800022300000002</v>
      </c>
      <c r="I103" s="15">
        <v>27.339469999999999</v>
      </c>
      <c r="J103" s="15">
        <v>76.340751550529006</v>
      </c>
      <c r="K103" s="15">
        <v>299.75</v>
      </c>
      <c r="L103" s="23">
        <v>2</v>
      </c>
      <c r="M103" s="1"/>
    </row>
    <row r="104" spans="1:13" ht="48.75" customHeight="1" x14ac:dyDescent="0.25">
      <c r="A104" s="19">
        <v>2</v>
      </c>
      <c r="B104" s="34" t="s">
        <v>110</v>
      </c>
      <c r="C104" s="37"/>
      <c r="D104" s="9" t="s">
        <v>224</v>
      </c>
      <c r="E104" s="31" t="s">
        <v>64</v>
      </c>
      <c r="F104" s="31" t="s">
        <v>220</v>
      </c>
      <c r="G104" s="38">
        <f t="shared" ref="G104:G110" si="23">+I104+J104</f>
        <v>255.38124771981026</v>
      </c>
      <c r="H104" s="39">
        <f t="shared" si="1"/>
        <v>233.62823786939072</v>
      </c>
      <c r="I104" s="38">
        <v>214.3378329076979</v>
      </c>
      <c r="J104" s="38">
        <v>41.043414812112367</v>
      </c>
      <c r="K104" s="38">
        <v>2350</v>
      </c>
      <c r="L104" s="30">
        <v>4</v>
      </c>
      <c r="M104" s="1"/>
    </row>
    <row r="105" spans="1:13" ht="70.5" customHeight="1" x14ac:dyDescent="0.25">
      <c r="A105" s="19">
        <v>3</v>
      </c>
      <c r="B105" s="34" t="s">
        <v>190</v>
      </c>
      <c r="C105" s="37"/>
      <c r="D105" s="9" t="s">
        <v>224</v>
      </c>
      <c r="E105" s="31" t="s">
        <v>64</v>
      </c>
      <c r="F105" s="31" t="s">
        <v>221</v>
      </c>
      <c r="G105" s="38">
        <f t="shared" si="23"/>
        <v>136.81138270704122</v>
      </c>
      <c r="H105" s="39">
        <f t="shared" si="1"/>
        <v>99.416271433783294</v>
      </c>
      <c r="I105" s="38">
        <v>91.207588471360808</v>
      </c>
      <c r="J105" s="38">
        <v>45.603794235680404</v>
      </c>
      <c r="K105" s="38">
        <v>1000</v>
      </c>
      <c r="L105" s="30">
        <v>2</v>
      </c>
      <c r="M105" s="1"/>
    </row>
    <row r="106" spans="1:13" ht="83.25" customHeight="1" x14ac:dyDescent="0.25">
      <c r="A106" s="19">
        <v>4</v>
      </c>
      <c r="B106" s="34" t="s">
        <v>191</v>
      </c>
      <c r="C106" s="37"/>
      <c r="D106" s="9" t="s">
        <v>224</v>
      </c>
      <c r="E106" s="31" t="s">
        <v>64</v>
      </c>
      <c r="F106" s="31" t="s">
        <v>217</v>
      </c>
      <c r="G106" s="38">
        <f t="shared" si="23"/>
        <v>18.241517694272162</v>
      </c>
      <c r="H106" s="39">
        <f t="shared" si="1"/>
        <v>16.900766143743159</v>
      </c>
      <c r="I106" s="38">
        <v>15.505290040131339</v>
      </c>
      <c r="J106" s="38">
        <v>2.7362276541408246</v>
      </c>
      <c r="K106" s="38">
        <v>170</v>
      </c>
      <c r="L106" s="30">
        <v>1</v>
      </c>
      <c r="M106" s="1"/>
    </row>
    <row r="107" spans="1:13" ht="48.75" customHeight="1" x14ac:dyDescent="0.25">
      <c r="A107" s="19">
        <v>5</v>
      </c>
      <c r="B107" s="32" t="s">
        <v>101</v>
      </c>
      <c r="C107" s="37"/>
      <c r="D107" s="13" t="s">
        <v>223</v>
      </c>
      <c r="E107" s="31" t="s">
        <v>64</v>
      </c>
      <c r="F107" s="31" t="s">
        <v>218</v>
      </c>
      <c r="G107" s="38">
        <f t="shared" si="23"/>
        <v>94.855892010215243</v>
      </c>
      <c r="H107" s="39">
        <f t="shared" si="1"/>
        <v>99.416271433783294</v>
      </c>
      <c r="I107" s="38">
        <v>91.207588471360808</v>
      </c>
      <c r="J107" s="38">
        <v>3.6483035388544325</v>
      </c>
      <c r="K107" s="38">
        <v>1000</v>
      </c>
      <c r="L107" s="30">
        <v>2</v>
      </c>
      <c r="M107" s="1"/>
    </row>
    <row r="108" spans="1:13" ht="130.5" customHeight="1" x14ac:dyDescent="0.25">
      <c r="A108" s="19">
        <v>6</v>
      </c>
      <c r="B108" s="32" t="s">
        <v>102</v>
      </c>
      <c r="C108" s="37"/>
      <c r="D108" s="13" t="s">
        <v>223</v>
      </c>
      <c r="E108" s="31" t="s">
        <v>64</v>
      </c>
      <c r="F108" s="31" t="s">
        <v>219</v>
      </c>
      <c r="G108" s="38">
        <f t="shared" si="23"/>
        <v>136.81138270704122</v>
      </c>
      <c r="H108" s="39">
        <f t="shared" si="1"/>
        <v>99.416271433783294</v>
      </c>
      <c r="I108" s="38">
        <v>91.207588471360808</v>
      </c>
      <c r="J108" s="38">
        <v>45.603794235680404</v>
      </c>
      <c r="K108" s="38">
        <v>1000</v>
      </c>
      <c r="L108" s="30">
        <v>2</v>
      </c>
      <c r="M108" s="1"/>
    </row>
    <row r="109" spans="1:13" ht="76.5" customHeight="1" x14ac:dyDescent="0.25">
      <c r="A109" s="19">
        <v>7</v>
      </c>
      <c r="B109" s="32" t="s">
        <v>189</v>
      </c>
      <c r="C109" s="37"/>
      <c r="D109" s="13" t="s">
        <v>223</v>
      </c>
      <c r="E109" s="31" t="s">
        <v>67</v>
      </c>
      <c r="F109" s="31" t="s">
        <v>216</v>
      </c>
      <c r="G109" s="38">
        <f t="shared" si="23"/>
        <v>232.58804492621323</v>
      </c>
      <c r="H109" s="39">
        <f t="shared" si="1"/>
        <v>203.8128332526808</v>
      </c>
      <c r="I109" s="38">
        <v>186.98425069053283</v>
      </c>
      <c r="J109" s="38">
        <v>45.603794235680404</v>
      </c>
      <c r="K109" s="38">
        <v>2500</v>
      </c>
      <c r="L109" s="30">
        <v>1</v>
      </c>
      <c r="M109" s="1"/>
    </row>
    <row r="110" spans="1:13" ht="48.75" customHeight="1" x14ac:dyDescent="0.25">
      <c r="A110" s="19">
        <v>8</v>
      </c>
      <c r="B110" s="32" t="s">
        <v>74</v>
      </c>
      <c r="C110" s="37"/>
      <c r="D110" s="13" t="s">
        <v>223</v>
      </c>
      <c r="E110" s="31" t="s">
        <v>67</v>
      </c>
      <c r="F110" s="31" t="s">
        <v>73</v>
      </c>
      <c r="G110" s="38">
        <f t="shared" si="23"/>
        <v>1200</v>
      </c>
      <c r="H110" s="39">
        <f t="shared" si="1"/>
        <v>1090</v>
      </c>
      <c r="I110" s="38">
        <v>1000</v>
      </c>
      <c r="J110" s="38">
        <v>200</v>
      </c>
      <c r="K110" s="38">
        <v>1350</v>
      </c>
      <c r="L110" s="30">
        <v>30</v>
      </c>
      <c r="M110" s="1"/>
    </row>
    <row r="111" spans="1:13" s="44" customFormat="1" ht="29.25" customHeight="1" x14ac:dyDescent="0.3">
      <c r="A111" s="40">
        <v>8</v>
      </c>
      <c r="B111" s="53" t="s">
        <v>64</v>
      </c>
      <c r="C111" s="55"/>
      <c r="D111" s="55"/>
      <c r="E111" s="55"/>
      <c r="F111" s="55"/>
      <c r="G111" s="43">
        <f t="shared" ref="G111:L111" si="24">SUM(G103:G110)</f>
        <v>2178.3696893151223</v>
      </c>
      <c r="H111" s="43">
        <f t="shared" si="24"/>
        <v>1872.3906738671644</v>
      </c>
      <c r="I111" s="43">
        <f t="shared" si="24"/>
        <v>1717.7896090524446</v>
      </c>
      <c r="J111" s="43">
        <f t="shared" si="24"/>
        <v>460.58008026267782</v>
      </c>
      <c r="K111" s="43">
        <f t="shared" si="24"/>
        <v>9669.75</v>
      </c>
      <c r="L111" s="40">
        <f t="shared" si="24"/>
        <v>44</v>
      </c>
    </row>
  </sheetData>
  <mergeCells count="1">
    <mergeCell ref="A1:L1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  <rowBreaks count="2" manualBreakCount="2">
    <brk id="37" max="16383" man="1"/>
    <brk id="75" max="16383" man="1"/>
  </rowBreaks>
  <ignoredErrors>
    <ignoredError sqref="H14 H3 G62:H6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Afzalkhon Ikramov</dc:creator>
  <cp:lastModifiedBy>Afzalkhon Ikramov</cp:lastModifiedBy>
  <cp:lastPrinted>2024-12-17T09:59:13Z</cp:lastPrinted>
  <dcterms:created xsi:type="dcterms:W3CDTF">2024-06-25T05:12:09Z</dcterms:created>
  <dcterms:modified xsi:type="dcterms:W3CDTF">2025-01-06T13:13:23Z</dcterms:modified>
</cp:coreProperties>
</file>