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ски С диск\Рабочий стол\"/>
    </mc:Choice>
  </mc:AlternateContent>
  <bookViews>
    <workbookView xWindow="-120" yWindow="-120" windowWidth="29040" windowHeight="15840" tabRatio="886" activeTab="6"/>
  </bookViews>
  <sheets>
    <sheet name="1" sheetId="24" r:id="rId1"/>
    <sheet name="1а" sheetId="25" r:id="rId2"/>
    <sheet name="2" sheetId="1" r:id="rId3"/>
    <sheet name="3" sheetId="26" r:id="rId4"/>
    <sheet name="4" sheetId="27" r:id="rId5"/>
    <sheet name="5" sheetId="28" r:id="rId6"/>
    <sheet name="6" sheetId="29" r:id="rId7"/>
    <sheet name="Navoiy sh" sheetId="6" r:id="rId8"/>
    <sheet name="Zarafshon sh" sheetId="30" r:id="rId9"/>
    <sheet name="G'ozgon sh" sheetId="33" r:id="rId10"/>
    <sheet name="Karmana" sheetId="34" r:id="rId11"/>
    <sheet name="Konimex" sheetId="35" r:id="rId12"/>
    <sheet name="Qiziltepa" sheetId="36" r:id="rId13"/>
    <sheet name="Navbahor" sheetId="37" r:id="rId14"/>
    <sheet name="Nurota" sheetId="38" r:id="rId15"/>
    <sheet name="Tomdi" sheetId="39" r:id="rId16"/>
    <sheet name="Uchquduq" sheetId="40" r:id="rId17"/>
    <sheet name="Xatirchi" sheetId="41" r:id="rId18"/>
  </sheets>
  <externalReferences>
    <externalReference r:id="rId19"/>
  </externalReferences>
  <definedNames>
    <definedName name="_xlnm._FilterDatabase" localSheetId="0" hidden="1">'1'!$B$9:$J$9</definedName>
    <definedName name="_xlnm._FilterDatabase" localSheetId="3" hidden="1">'3'!$B$9:$W$9</definedName>
    <definedName name="_xlnm._FilterDatabase" localSheetId="4" hidden="1">'4'!$B$9:$T$9</definedName>
    <definedName name="_xlnm._FilterDatabase" localSheetId="5" hidden="1">'5'!$B$7:$R$7</definedName>
    <definedName name="_xlnm._FilterDatabase" localSheetId="6" hidden="1">'6'!$B$9:$P$9</definedName>
    <definedName name="_xlnm.Print_Area" localSheetId="0">'1'!$A$1:$J$24</definedName>
    <definedName name="_xlnm.Print_Area" localSheetId="1">'1а'!$A$1:$J$108</definedName>
    <definedName name="_xlnm.Print_Area" localSheetId="2">'2'!$A$1:$Q$51</definedName>
    <definedName name="_xlnm.Print_Area" localSheetId="3">'3'!$A$1:$W$23</definedName>
    <definedName name="_xlnm.Print_Area" localSheetId="4">'4'!$A$1:$T$24</definedName>
    <definedName name="_xlnm.Print_Area" localSheetId="5">'5'!$A$1:$R$22</definedName>
    <definedName name="_xlnm.Print_Area" localSheetId="6">'6'!$A$1:$P$26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7" i="25" l="1"/>
  <c r="D87" i="25"/>
  <c r="C60" i="25"/>
  <c r="D60" i="25"/>
  <c r="C50" i="25"/>
  <c r="D50" i="25"/>
  <c r="C40" i="25"/>
  <c r="D40" i="25"/>
  <c r="C41" i="25"/>
  <c r="D41" i="25"/>
  <c r="L12" i="1"/>
  <c r="M12" i="1"/>
  <c r="N12" i="1"/>
  <c r="O12" i="1"/>
  <c r="P12" i="1"/>
  <c r="Q12" i="1"/>
  <c r="L13" i="1"/>
  <c r="M13" i="1"/>
  <c r="N13" i="1"/>
  <c r="O13" i="1"/>
  <c r="P13" i="1"/>
  <c r="Q13" i="1"/>
  <c r="L14" i="1"/>
  <c r="M14" i="1"/>
  <c r="N14" i="1"/>
  <c r="O14" i="1"/>
  <c r="P14" i="1"/>
  <c r="Q14" i="1"/>
  <c r="L15" i="1"/>
  <c r="M15" i="1"/>
  <c r="N15" i="1"/>
  <c r="O15" i="1"/>
  <c r="P15" i="1"/>
  <c r="Q15" i="1"/>
  <c r="L16" i="1"/>
  <c r="M16" i="1"/>
  <c r="N16" i="1"/>
  <c r="O16" i="1"/>
  <c r="P16" i="1"/>
  <c r="Q16" i="1"/>
  <c r="L17" i="1"/>
  <c r="M17" i="1"/>
  <c r="N17" i="1"/>
  <c r="O17" i="1"/>
  <c r="P17" i="1"/>
  <c r="Q17" i="1"/>
  <c r="L18" i="1"/>
  <c r="M18" i="1"/>
  <c r="N18" i="1"/>
  <c r="O18" i="1"/>
  <c r="P18" i="1"/>
  <c r="Q18" i="1"/>
  <c r="L19" i="1"/>
  <c r="M19" i="1"/>
  <c r="N19" i="1"/>
  <c r="O19" i="1"/>
  <c r="P19" i="1"/>
  <c r="Q19" i="1"/>
  <c r="L20" i="1"/>
  <c r="M20" i="1"/>
  <c r="N20" i="1"/>
  <c r="O20" i="1"/>
  <c r="P20" i="1"/>
  <c r="Q20" i="1"/>
  <c r="L21" i="1"/>
  <c r="M21" i="1"/>
  <c r="N21" i="1"/>
  <c r="O21" i="1"/>
  <c r="P21" i="1"/>
  <c r="Q21" i="1"/>
  <c r="L22" i="1"/>
  <c r="M22" i="1"/>
  <c r="N22" i="1"/>
  <c r="O22" i="1"/>
  <c r="P22" i="1"/>
  <c r="Q22" i="1"/>
  <c r="L23" i="1"/>
  <c r="M23" i="1"/>
  <c r="N23" i="1"/>
  <c r="O23" i="1"/>
  <c r="P23" i="1"/>
  <c r="Q23" i="1"/>
  <c r="L24" i="1"/>
  <c r="M24" i="1"/>
  <c r="N24" i="1"/>
  <c r="O24" i="1"/>
  <c r="P24" i="1"/>
  <c r="Q24" i="1"/>
  <c r="L25" i="1"/>
  <c r="M25" i="1"/>
  <c r="N25" i="1"/>
  <c r="O25" i="1"/>
  <c r="P25" i="1"/>
  <c r="Q25" i="1"/>
  <c r="L26" i="1"/>
  <c r="M26" i="1"/>
  <c r="N26" i="1"/>
  <c r="O26" i="1"/>
  <c r="P26" i="1"/>
  <c r="Q26" i="1"/>
  <c r="L27" i="1"/>
  <c r="M27" i="1"/>
  <c r="N27" i="1"/>
  <c r="O27" i="1"/>
  <c r="P27" i="1"/>
  <c r="Q27" i="1"/>
  <c r="L28" i="1"/>
  <c r="M28" i="1"/>
  <c r="N28" i="1"/>
  <c r="O28" i="1"/>
  <c r="P28" i="1"/>
  <c r="Q28" i="1"/>
  <c r="L29" i="1"/>
  <c r="M29" i="1"/>
  <c r="N29" i="1"/>
  <c r="O29" i="1"/>
  <c r="P29" i="1"/>
  <c r="Q29" i="1"/>
  <c r="L30" i="1"/>
  <c r="M30" i="1"/>
  <c r="N30" i="1"/>
  <c r="O30" i="1"/>
  <c r="P30" i="1"/>
  <c r="Q30" i="1"/>
  <c r="L31" i="1"/>
  <c r="M31" i="1"/>
  <c r="N31" i="1"/>
  <c r="O31" i="1"/>
  <c r="P31" i="1"/>
  <c r="Q31" i="1"/>
  <c r="L32" i="1"/>
  <c r="M32" i="1"/>
  <c r="N32" i="1"/>
  <c r="O32" i="1"/>
  <c r="P32" i="1"/>
  <c r="Q32" i="1"/>
  <c r="L33" i="1"/>
  <c r="M33" i="1"/>
  <c r="N33" i="1"/>
  <c r="O33" i="1"/>
  <c r="P33" i="1"/>
  <c r="Q33" i="1"/>
  <c r="L34" i="1"/>
  <c r="M34" i="1"/>
  <c r="N34" i="1"/>
  <c r="O34" i="1"/>
  <c r="P34" i="1"/>
  <c r="Q34" i="1"/>
  <c r="L35" i="1"/>
  <c r="M35" i="1"/>
  <c r="N35" i="1"/>
  <c r="O35" i="1"/>
  <c r="P35" i="1"/>
  <c r="Q35" i="1"/>
  <c r="L36" i="1"/>
  <c r="M36" i="1"/>
  <c r="N36" i="1"/>
  <c r="O36" i="1"/>
  <c r="P36" i="1"/>
  <c r="Q36" i="1"/>
  <c r="L37" i="1"/>
  <c r="M37" i="1"/>
  <c r="N37" i="1"/>
  <c r="O37" i="1"/>
  <c r="P37" i="1"/>
  <c r="Q37" i="1"/>
  <c r="L38" i="1"/>
  <c r="M38" i="1"/>
  <c r="N38" i="1"/>
  <c r="O38" i="1"/>
  <c r="P38" i="1"/>
  <c r="Q38" i="1"/>
  <c r="L39" i="1"/>
  <c r="M39" i="1"/>
  <c r="N39" i="1"/>
  <c r="O39" i="1"/>
  <c r="P39" i="1"/>
  <c r="Q39" i="1"/>
  <c r="L40" i="1"/>
  <c r="M40" i="1"/>
  <c r="N40" i="1"/>
  <c r="O40" i="1"/>
  <c r="P40" i="1"/>
  <c r="Q40" i="1"/>
  <c r="L41" i="1"/>
  <c r="M41" i="1"/>
  <c r="N41" i="1"/>
  <c r="O41" i="1"/>
  <c r="P41" i="1"/>
  <c r="Q41" i="1"/>
  <c r="L42" i="1"/>
  <c r="M42" i="1"/>
  <c r="N42" i="1"/>
  <c r="O42" i="1"/>
  <c r="P42" i="1"/>
  <c r="Q42" i="1"/>
  <c r="L43" i="1"/>
  <c r="M43" i="1"/>
  <c r="N43" i="1"/>
  <c r="O43" i="1"/>
  <c r="P43" i="1"/>
  <c r="Q43" i="1"/>
  <c r="L44" i="1"/>
  <c r="M44" i="1"/>
  <c r="N44" i="1"/>
  <c r="O44" i="1"/>
  <c r="P44" i="1"/>
  <c r="Q44" i="1"/>
  <c r="L45" i="1"/>
  <c r="M45" i="1"/>
  <c r="N45" i="1"/>
  <c r="O45" i="1"/>
  <c r="P45" i="1"/>
  <c r="Q45" i="1"/>
  <c r="L46" i="1"/>
  <c r="M46" i="1"/>
  <c r="N46" i="1"/>
  <c r="O46" i="1"/>
  <c r="P46" i="1"/>
  <c r="Q46" i="1"/>
  <c r="L47" i="1"/>
  <c r="M47" i="1"/>
  <c r="N47" i="1"/>
  <c r="O47" i="1"/>
  <c r="P47" i="1"/>
  <c r="Q47" i="1"/>
  <c r="L48" i="1"/>
  <c r="M48" i="1"/>
  <c r="N48" i="1"/>
  <c r="O48" i="1"/>
  <c r="P48" i="1"/>
  <c r="Q48" i="1"/>
  <c r="M11" i="1"/>
  <c r="N11" i="1"/>
  <c r="O11" i="1"/>
  <c r="P11" i="1"/>
  <c r="Q11" i="1"/>
  <c r="L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E48" i="1"/>
  <c r="F48" i="1"/>
  <c r="G48" i="1"/>
  <c r="H48" i="1"/>
  <c r="I48" i="1"/>
  <c r="J48" i="1"/>
  <c r="F11" i="1"/>
  <c r="G11" i="1"/>
  <c r="H11" i="1"/>
  <c r="I11" i="1"/>
  <c r="J11" i="1"/>
  <c r="E11" i="1"/>
  <c r="C30" i="1" l="1"/>
  <c r="C26" i="1"/>
  <c r="D48" i="1"/>
  <c r="D45" i="1"/>
  <c r="D44" i="1"/>
  <c r="D41" i="1"/>
  <c r="D40" i="1"/>
  <c r="D37" i="1"/>
  <c r="D36" i="1"/>
  <c r="D33" i="1"/>
  <c r="D29" i="1"/>
  <c r="D28" i="1"/>
  <c r="D25" i="1"/>
  <c r="D24" i="1"/>
  <c r="D21" i="1"/>
  <c r="D20" i="1"/>
  <c r="D17" i="1"/>
  <c r="D16" i="1"/>
  <c r="D13" i="1"/>
  <c r="C33" i="1"/>
  <c r="C29" i="1"/>
  <c r="C17" i="1"/>
  <c r="D12" i="1"/>
  <c r="C13" i="1"/>
  <c r="C41" i="1"/>
  <c r="C37" i="1"/>
  <c r="C25" i="1"/>
  <c r="C21" i="1"/>
  <c r="D42" i="1"/>
  <c r="D38" i="1"/>
  <c r="D30" i="1"/>
  <c r="D26" i="1"/>
  <c r="D22" i="1"/>
  <c r="D18" i="1"/>
  <c r="D14" i="1"/>
  <c r="D32" i="1"/>
  <c r="C48" i="1"/>
  <c r="C44" i="1"/>
  <c r="C40" i="1"/>
  <c r="C36" i="1"/>
  <c r="C32" i="1"/>
  <c r="C28" i="1"/>
  <c r="C24" i="1"/>
  <c r="C20" i="1"/>
  <c r="C16" i="1"/>
  <c r="C12" i="1"/>
  <c r="D34" i="1"/>
  <c r="C38" i="1"/>
  <c r="C35" i="1"/>
  <c r="C31" i="1"/>
  <c r="C27" i="1"/>
  <c r="D46" i="1"/>
  <c r="D11" i="1"/>
  <c r="C45" i="1"/>
  <c r="C34" i="1"/>
  <c r="C47" i="1"/>
  <c r="C46" i="1"/>
  <c r="C43" i="1"/>
  <c r="C42" i="1"/>
  <c r="C39" i="1"/>
  <c r="C23" i="1"/>
  <c r="C22" i="1"/>
  <c r="C19" i="1"/>
  <c r="C18" i="1"/>
  <c r="C15" i="1"/>
  <c r="C14" i="1"/>
  <c r="D47" i="1"/>
  <c r="D43" i="1"/>
  <c r="D39" i="1"/>
  <c r="D35" i="1"/>
  <c r="D31" i="1"/>
  <c r="D27" i="1"/>
  <c r="D23" i="1"/>
  <c r="D19" i="1"/>
  <c r="D15" i="1"/>
  <c r="C11" i="1"/>
  <c r="K5" i="41" l="1"/>
  <c r="K5" i="40"/>
  <c r="K5" i="39"/>
  <c r="K5" i="38"/>
  <c r="K5" i="37"/>
  <c r="K5" i="36"/>
  <c r="K5" i="35"/>
  <c r="K5" i="34"/>
  <c r="K5" i="33"/>
  <c r="K5" i="30"/>
  <c r="J9" i="30"/>
  <c r="J9" i="33"/>
  <c r="J9" i="34"/>
  <c r="J9" i="35"/>
  <c r="J9" i="36"/>
  <c r="J9" i="37"/>
  <c r="J9" i="38"/>
  <c r="J9" i="39"/>
  <c r="J9" i="40"/>
  <c r="J9" i="41"/>
  <c r="J9" i="6"/>
  <c r="H9" i="30"/>
  <c r="H9" i="33"/>
  <c r="H9" i="34"/>
  <c r="H9" i="35"/>
  <c r="H9" i="36"/>
  <c r="H9" i="37"/>
  <c r="H9" i="38"/>
  <c r="H9" i="39"/>
  <c r="H9" i="40"/>
  <c r="H9" i="41"/>
  <c r="H9" i="6"/>
  <c r="F9" i="30"/>
  <c r="F9" i="33"/>
  <c r="F9" i="34"/>
  <c r="F9" i="35"/>
  <c r="F9" i="36"/>
  <c r="F9" i="37"/>
  <c r="F9" i="38"/>
  <c r="F9" i="39"/>
  <c r="F9" i="40"/>
  <c r="F9" i="41"/>
  <c r="F9" i="6"/>
  <c r="I9" i="30"/>
  <c r="I9" i="33"/>
  <c r="I9" i="34"/>
  <c r="I9" i="35"/>
  <c r="I9" i="36"/>
  <c r="I9" i="37"/>
  <c r="I9" i="38"/>
  <c r="I9" i="39"/>
  <c r="I9" i="40"/>
  <c r="I9" i="41"/>
  <c r="I9" i="6"/>
  <c r="G9" i="30"/>
  <c r="G9" i="33"/>
  <c r="G9" i="34"/>
  <c r="G9" i="35"/>
  <c r="G9" i="36"/>
  <c r="G9" i="37"/>
  <c r="G9" i="38"/>
  <c r="G9" i="39"/>
  <c r="G9" i="40"/>
  <c r="G9" i="41"/>
  <c r="G9" i="6"/>
  <c r="E9" i="30"/>
  <c r="E9" i="33"/>
  <c r="E9" i="34"/>
  <c r="E9" i="35"/>
  <c r="E9" i="36"/>
  <c r="E9" i="37"/>
  <c r="E9" i="38"/>
  <c r="E9" i="39"/>
  <c r="E9" i="40"/>
  <c r="E9" i="41"/>
  <c r="E9" i="6"/>
  <c r="C9" i="30"/>
  <c r="C9" i="33"/>
  <c r="C9" i="34"/>
  <c r="C9" i="35"/>
  <c r="C9" i="36"/>
  <c r="C9" i="37"/>
  <c r="C9" i="38"/>
  <c r="C9" i="39"/>
  <c r="C9" i="40"/>
  <c r="C9" i="41"/>
  <c r="C9" i="6"/>
  <c r="D9" i="30"/>
  <c r="D9" i="33"/>
  <c r="D9" i="34"/>
  <c r="D9" i="35"/>
  <c r="D9" i="36"/>
  <c r="D9" i="37"/>
  <c r="D9" i="38"/>
  <c r="D9" i="39"/>
  <c r="D9" i="40"/>
  <c r="D9" i="41"/>
  <c r="D9" i="6"/>
  <c r="J9" i="1"/>
  <c r="H9" i="1"/>
  <c r="F9" i="1"/>
  <c r="D9" i="1"/>
  <c r="K5" i="1"/>
  <c r="P8" i="29"/>
  <c r="N8" i="29"/>
  <c r="L8" i="29"/>
  <c r="J8" i="29"/>
  <c r="H8" i="29"/>
  <c r="F8" i="29"/>
  <c r="D8" i="29"/>
  <c r="B11" i="29"/>
  <c r="B12" i="29"/>
  <c r="B13" i="29"/>
  <c r="B14" i="29"/>
  <c r="B15" i="29"/>
  <c r="B16" i="29"/>
  <c r="B17" i="29"/>
  <c r="B18" i="29"/>
  <c r="B19" i="29"/>
  <c r="B20" i="29"/>
  <c r="B10" i="29"/>
  <c r="B10" i="28"/>
  <c r="B11" i="28"/>
  <c r="B12" i="28"/>
  <c r="B13" i="28"/>
  <c r="B14" i="28"/>
  <c r="B15" i="28"/>
  <c r="B16" i="28"/>
  <c r="B17" i="28"/>
  <c r="B18" i="28"/>
  <c r="B9" i="28"/>
  <c r="B8" i="28"/>
  <c r="T8" i="27"/>
  <c r="R8" i="27"/>
  <c r="P8" i="27"/>
  <c r="N8" i="27"/>
  <c r="L8" i="27"/>
  <c r="J8" i="27"/>
  <c r="H8" i="27"/>
  <c r="F8" i="27"/>
  <c r="D8" i="27"/>
  <c r="E4" i="27"/>
  <c r="B12" i="27"/>
  <c r="B13" i="27"/>
  <c r="B14" i="27"/>
  <c r="B15" i="27"/>
  <c r="B16" i="27"/>
  <c r="B17" i="27"/>
  <c r="B18" i="27"/>
  <c r="B19" i="27"/>
  <c r="B20" i="27"/>
  <c r="B11" i="27"/>
  <c r="B10" i="27"/>
  <c r="W8" i="26"/>
  <c r="U8" i="26"/>
  <c r="H8" i="26"/>
  <c r="F8" i="26"/>
  <c r="I9" i="1"/>
  <c r="G9" i="1"/>
  <c r="E9" i="1"/>
  <c r="C9" i="1"/>
  <c r="O8" i="29"/>
  <c r="M8" i="29"/>
  <c r="K8" i="29"/>
  <c r="I8" i="29"/>
  <c r="G8" i="29"/>
  <c r="E8" i="29"/>
  <c r="C8" i="29"/>
  <c r="S8" i="27"/>
  <c r="Q8" i="27"/>
  <c r="O8" i="27"/>
  <c r="M8" i="27"/>
  <c r="K8" i="27"/>
  <c r="I8" i="27"/>
  <c r="G8" i="27"/>
  <c r="E8" i="27"/>
  <c r="C8" i="27"/>
  <c r="V8" i="26"/>
  <c r="T8" i="26"/>
  <c r="G8" i="26"/>
  <c r="E8" i="26"/>
  <c r="D8" i="26"/>
  <c r="C8" i="26"/>
  <c r="J8" i="25"/>
  <c r="H8" i="25"/>
  <c r="F8" i="25"/>
  <c r="I8" i="25"/>
  <c r="G8" i="25"/>
  <c r="E8" i="25"/>
  <c r="D8" i="24" l="1"/>
  <c r="J8" i="24" s="1"/>
  <c r="C8" i="24"/>
  <c r="I8" i="24" s="1"/>
  <c r="B12" i="26"/>
  <c r="B13" i="26"/>
  <c r="B14" i="26"/>
  <c r="B15" i="26"/>
  <c r="B16" i="26"/>
  <c r="B17" i="26"/>
  <c r="B18" i="26"/>
  <c r="B19" i="26"/>
  <c r="B20" i="26"/>
  <c r="B11" i="26"/>
  <c r="B10" i="26"/>
  <c r="F8" i="24" l="1"/>
  <c r="E8" i="24"/>
  <c r="H8" i="24"/>
  <c r="G8" i="24"/>
  <c r="A99" i="25"/>
  <c r="A90" i="25"/>
  <c r="A81" i="25"/>
  <c r="A72" i="25"/>
  <c r="A63" i="25"/>
  <c r="A53" i="25"/>
  <c r="A44" i="25"/>
  <c r="A34" i="25"/>
  <c r="A26" i="25"/>
  <c r="A18" i="25"/>
  <c r="A10" i="25"/>
  <c r="N49" i="34" l="1"/>
  <c r="E71" i="25" l="1"/>
  <c r="E98" i="25"/>
  <c r="O49" i="41" l="1"/>
  <c r="O49" i="40"/>
  <c r="O49" i="39"/>
  <c r="O49" i="38"/>
  <c r="O49" i="37"/>
  <c r="O49" i="36"/>
  <c r="O49" i="35"/>
  <c r="O49" i="34"/>
  <c r="O49" i="33"/>
  <c r="O49" i="30"/>
  <c r="S11" i="26" s="1"/>
  <c r="O49" i="6"/>
  <c r="S10" i="26" s="1"/>
  <c r="F106" i="25" l="1"/>
  <c r="E106" i="25"/>
  <c r="F98" i="25"/>
  <c r="F89" i="25"/>
  <c r="E89" i="25"/>
  <c r="F80" i="25"/>
  <c r="E80" i="25"/>
  <c r="F62" i="25"/>
  <c r="F71" i="25"/>
  <c r="E62" i="25"/>
  <c r="F52" i="25"/>
  <c r="F43" i="25"/>
  <c r="E52" i="25"/>
  <c r="F33" i="25"/>
  <c r="F25" i="25"/>
  <c r="F17" i="25"/>
  <c r="E17" i="25"/>
  <c r="F10" i="24"/>
  <c r="F11" i="24"/>
  <c r="F12" i="24"/>
  <c r="F13" i="24"/>
  <c r="F14" i="24"/>
  <c r="F15" i="24"/>
  <c r="F16" i="24"/>
  <c r="F17" i="24"/>
  <c r="F18" i="24"/>
  <c r="F19" i="24"/>
  <c r="F20" i="24"/>
  <c r="K11" i="26"/>
  <c r="K12" i="26"/>
  <c r="K13" i="26"/>
  <c r="K14" i="26"/>
  <c r="K15" i="26"/>
  <c r="K16" i="26"/>
  <c r="K17" i="26"/>
  <c r="K18" i="26"/>
  <c r="K19" i="26"/>
  <c r="K20" i="26"/>
  <c r="K10" i="26"/>
  <c r="C8" i="28"/>
  <c r="G21" i="27"/>
  <c r="H21" i="27"/>
  <c r="I21" i="27"/>
  <c r="J21" i="27"/>
  <c r="K21" i="27"/>
  <c r="L21" i="27"/>
  <c r="O21" i="27"/>
  <c r="P21" i="27"/>
  <c r="Q21" i="27"/>
  <c r="R21" i="27"/>
  <c r="S21" i="27"/>
  <c r="T21" i="27"/>
  <c r="M11" i="27"/>
  <c r="G11" i="26" s="1"/>
  <c r="N11" i="27"/>
  <c r="H11" i="26" s="1"/>
  <c r="M12" i="27"/>
  <c r="N12" i="27"/>
  <c r="H12" i="26" s="1"/>
  <c r="M13" i="27"/>
  <c r="G13" i="26" s="1"/>
  <c r="N13" i="27"/>
  <c r="H13" i="26" s="1"/>
  <c r="M14" i="27"/>
  <c r="G14" i="26" s="1"/>
  <c r="N14" i="27"/>
  <c r="H14" i="26" s="1"/>
  <c r="M15" i="27"/>
  <c r="G15" i="26" s="1"/>
  <c r="N15" i="27"/>
  <c r="H15" i="26" s="1"/>
  <c r="M16" i="27"/>
  <c r="N16" i="27"/>
  <c r="H16" i="26" s="1"/>
  <c r="M17" i="27"/>
  <c r="G17" i="26" s="1"/>
  <c r="N17" i="27"/>
  <c r="H17" i="26" s="1"/>
  <c r="M18" i="27"/>
  <c r="G18" i="26" s="1"/>
  <c r="N18" i="27"/>
  <c r="H18" i="26" s="1"/>
  <c r="M19" i="27"/>
  <c r="G19" i="26" s="1"/>
  <c r="N19" i="27"/>
  <c r="H19" i="26" s="1"/>
  <c r="M20" i="27"/>
  <c r="G20" i="26" s="1"/>
  <c r="N20" i="27"/>
  <c r="H20" i="26" s="1"/>
  <c r="N10" i="27"/>
  <c r="H10" i="26" s="1"/>
  <c r="M10" i="27"/>
  <c r="G10" i="26" s="1"/>
  <c r="E11" i="27"/>
  <c r="E11" i="26" s="1"/>
  <c r="F11" i="27"/>
  <c r="E12" i="27"/>
  <c r="E12" i="26" s="1"/>
  <c r="F12" i="27"/>
  <c r="F12" i="26" s="1"/>
  <c r="E13" i="27"/>
  <c r="E13" i="26" s="1"/>
  <c r="F13" i="27"/>
  <c r="E14" i="27"/>
  <c r="E14" i="26" s="1"/>
  <c r="F14" i="27"/>
  <c r="E15" i="27"/>
  <c r="F15" i="27"/>
  <c r="F15" i="26" s="1"/>
  <c r="E16" i="27"/>
  <c r="E16" i="26" s="1"/>
  <c r="F16" i="27"/>
  <c r="E17" i="27"/>
  <c r="E17" i="26" s="1"/>
  <c r="F17" i="27"/>
  <c r="E18" i="27"/>
  <c r="F18" i="27"/>
  <c r="F18" i="26" s="1"/>
  <c r="E19" i="27"/>
  <c r="E19" i="26" s="1"/>
  <c r="F19" i="27"/>
  <c r="E20" i="27"/>
  <c r="E20" i="26" s="1"/>
  <c r="F20" i="27"/>
  <c r="F10" i="27"/>
  <c r="F10" i="26" s="1"/>
  <c r="E10" i="27"/>
  <c r="D19" i="28"/>
  <c r="E19" i="28"/>
  <c r="F19" i="28"/>
  <c r="G19" i="28"/>
  <c r="H19" i="28"/>
  <c r="I19" i="28"/>
  <c r="J19" i="28"/>
  <c r="L19" i="28"/>
  <c r="M19" i="28"/>
  <c r="N19" i="28"/>
  <c r="O19" i="28"/>
  <c r="P19" i="28"/>
  <c r="Q19" i="28"/>
  <c r="R19" i="28"/>
  <c r="K9" i="28"/>
  <c r="K10" i="28"/>
  <c r="K11" i="28"/>
  <c r="K12" i="28"/>
  <c r="K13" i="28"/>
  <c r="K14" i="28"/>
  <c r="K15" i="28"/>
  <c r="K16" i="28"/>
  <c r="K17" i="28"/>
  <c r="K18" i="28"/>
  <c r="K8" i="28"/>
  <c r="C9" i="28"/>
  <c r="C10" i="28"/>
  <c r="C11" i="28"/>
  <c r="C12" i="28"/>
  <c r="C13" i="28"/>
  <c r="C14" i="28"/>
  <c r="C15" i="28"/>
  <c r="C16" i="28"/>
  <c r="C17" i="28"/>
  <c r="C18" i="28"/>
  <c r="D21" i="29"/>
  <c r="E21" i="29"/>
  <c r="F21" i="29"/>
  <c r="G21" i="29"/>
  <c r="H21" i="29"/>
  <c r="K21" i="29"/>
  <c r="L21" i="29"/>
  <c r="M21" i="29"/>
  <c r="N21" i="29"/>
  <c r="I11" i="29"/>
  <c r="O11" i="29" s="1"/>
  <c r="J11" i="29"/>
  <c r="P11" i="29" s="1"/>
  <c r="I12" i="29"/>
  <c r="O12" i="29" s="1"/>
  <c r="J12" i="29"/>
  <c r="P12" i="29" s="1"/>
  <c r="I13" i="29"/>
  <c r="O13" i="29" s="1"/>
  <c r="J13" i="29"/>
  <c r="P13" i="29" s="1"/>
  <c r="I14" i="29"/>
  <c r="O14" i="29" s="1"/>
  <c r="J14" i="29"/>
  <c r="P14" i="29" s="1"/>
  <c r="I15" i="29"/>
  <c r="O15" i="29" s="1"/>
  <c r="J15" i="29"/>
  <c r="P15" i="29" s="1"/>
  <c r="I16" i="29"/>
  <c r="O16" i="29" s="1"/>
  <c r="J16" i="29"/>
  <c r="P16" i="29" s="1"/>
  <c r="I17" i="29"/>
  <c r="O17" i="29" s="1"/>
  <c r="J17" i="29"/>
  <c r="P17" i="29" s="1"/>
  <c r="I18" i="29"/>
  <c r="O18" i="29" s="1"/>
  <c r="J18" i="29"/>
  <c r="P18" i="29" s="1"/>
  <c r="I19" i="29"/>
  <c r="O19" i="29" s="1"/>
  <c r="J19" i="29"/>
  <c r="P19" i="29" s="1"/>
  <c r="I20" i="29"/>
  <c r="O20" i="29" s="1"/>
  <c r="J20" i="29"/>
  <c r="P20" i="29" s="1"/>
  <c r="J10" i="29"/>
  <c r="I10" i="29"/>
  <c r="Q49" i="41"/>
  <c r="P49" i="41"/>
  <c r="N49" i="41"/>
  <c r="M49" i="41"/>
  <c r="L49" i="41"/>
  <c r="J49" i="41"/>
  <c r="I49" i="41"/>
  <c r="H49" i="41"/>
  <c r="G49" i="41"/>
  <c r="F49" i="41"/>
  <c r="E49" i="41"/>
  <c r="Q49" i="40"/>
  <c r="P49" i="40"/>
  <c r="N49" i="40"/>
  <c r="M49" i="40"/>
  <c r="L49" i="40"/>
  <c r="J49" i="40"/>
  <c r="I49" i="40"/>
  <c r="H49" i="40"/>
  <c r="J98" i="25" s="1"/>
  <c r="G49" i="40"/>
  <c r="F49" i="40"/>
  <c r="E49" i="40"/>
  <c r="Q49" i="39"/>
  <c r="P49" i="39"/>
  <c r="N49" i="39"/>
  <c r="M49" i="39"/>
  <c r="L49" i="39"/>
  <c r="J49" i="39"/>
  <c r="I49" i="39"/>
  <c r="H49" i="39"/>
  <c r="G49" i="39"/>
  <c r="F49" i="39"/>
  <c r="E49" i="39"/>
  <c r="Q49" i="38"/>
  <c r="P49" i="38"/>
  <c r="N49" i="38"/>
  <c r="M49" i="38"/>
  <c r="L49" i="38"/>
  <c r="J49" i="38"/>
  <c r="I49" i="38"/>
  <c r="H49" i="38"/>
  <c r="G49" i="38"/>
  <c r="F49" i="38"/>
  <c r="E49" i="38"/>
  <c r="Q49" i="37"/>
  <c r="P49" i="37"/>
  <c r="N49" i="37"/>
  <c r="M49" i="37"/>
  <c r="L49" i="37"/>
  <c r="J49" i="37"/>
  <c r="I49" i="37"/>
  <c r="H49" i="37"/>
  <c r="J16" i="26" s="1"/>
  <c r="G49" i="37"/>
  <c r="F49" i="37"/>
  <c r="E49" i="37"/>
  <c r="Q49" i="36"/>
  <c r="P49" i="36"/>
  <c r="N49" i="36"/>
  <c r="M49" i="36"/>
  <c r="L49" i="36"/>
  <c r="J49" i="36"/>
  <c r="I49" i="36"/>
  <c r="H49" i="36"/>
  <c r="G49" i="36"/>
  <c r="F49" i="36"/>
  <c r="E49" i="36"/>
  <c r="Q49" i="35"/>
  <c r="P49" i="35"/>
  <c r="N49" i="35"/>
  <c r="M49" i="35"/>
  <c r="L49" i="35"/>
  <c r="J49" i="35"/>
  <c r="I49" i="35"/>
  <c r="H49" i="35"/>
  <c r="G49" i="35"/>
  <c r="F49" i="35"/>
  <c r="E49" i="35"/>
  <c r="Q49" i="34"/>
  <c r="P49" i="34"/>
  <c r="M49" i="34"/>
  <c r="L49" i="34"/>
  <c r="J49" i="34"/>
  <c r="I49" i="34"/>
  <c r="H49" i="34"/>
  <c r="G49" i="34"/>
  <c r="F49" i="34"/>
  <c r="E49" i="34"/>
  <c r="Q49" i="33"/>
  <c r="P49" i="33"/>
  <c r="N49" i="33"/>
  <c r="M49" i="33"/>
  <c r="L49" i="33"/>
  <c r="J49" i="33"/>
  <c r="I49" i="33"/>
  <c r="H49" i="33"/>
  <c r="G49" i="33"/>
  <c r="F49" i="33"/>
  <c r="E49" i="33"/>
  <c r="Q49" i="30"/>
  <c r="P49" i="30"/>
  <c r="E49" i="30"/>
  <c r="F49" i="30"/>
  <c r="G49" i="30"/>
  <c r="H49" i="30"/>
  <c r="I49" i="30"/>
  <c r="J49" i="30"/>
  <c r="L49" i="30"/>
  <c r="M49" i="30"/>
  <c r="N49" i="30"/>
  <c r="Q49" i="6"/>
  <c r="P49" i="6"/>
  <c r="E49" i="6"/>
  <c r="F49" i="6"/>
  <c r="G49" i="6"/>
  <c r="H49" i="6"/>
  <c r="I49" i="6"/>
  <c r="J49" i="6"/>
  <c r="L49" i="6"/>
  <c r="M49" i="6"/>
  <c r="N49" i="6"/>
  <c r="C11" i="39"/>
  <c r="D11" i="39"/>
  <c r="K11" i="39"/>
  <c r="C12" i="39"/>
  <c r="D12" i="39"/>
  <c r="K12" i="39"/>
  <c r="C13" i="39"/>
  <c r="D13" i="39"/>
  <c r="K13" i="39"/>
  <c r="C14" i="39"/>
  <c r="D14" i="39"/>
  <c r="K14" i="39"/>
  <c r="C15" i="39"/>
  <c r="D15" i="39"/>
  <c r="K15" i="39"/>
  <c r="C16" i="39"/>
  <c r="D16" i="39"/>
  <c r="K16" i="39"/>
  <c r="C17" i="39"/>
  <c r="D17" i="39"/>
  <c r="K17" i="39"/>
  <c r="C18" i="39"/>
  <c r="D18" i="39"/>
  <c r="K18" i="39"/>
  <c r="C19" i="39"/>
  <c r="D19" i="39"/>
  <c r="K19" i="39"/>
  <c r="C20" i="39"/>
  <c r="D20" i="39"/>
  <c r="K20" i="39"/>
  <c r="C21" i="39"/>
  <c r="D21" i="39"/>
  <c r="K21" i="39"/>
  <c r="C22" i="39"/>
  <c r="D22" i="39"/>
  <c r="K22" i="39"/>
  <c r="C23" i="39"/>
  <c r="D23" i="39"/>
  <c r="K23" i="39"/>
  <c r="C24" i="39"/>
  <c r="D24" i="39"/>
  <c r="K24" i="39"/>
  <c r="C25" i="39"/>
  <c r="D25" i="39"/>
  <c r="K25" i="39"/>
  <c r="C26" i="39"/>
  <c r="D26" i="39"/>
  <c r="K26" i="39"/>
  <c r="C27" i="39"/>
  <c r="D27" i="39"/>
  <c r="K27" i="39"/>
  <c r="C28" i="39"/>
  <c r="D28" i="39"/>
  <c r="K28" i="39"/>
  <c r="C29" i="39"/>
  <c r="D29" i="39"/>
  <c r="K29" i="39"/>
  <c r="C30" i="39"/>
  <c r="D30" i="39"/>
  <c r="K30" i="39"/>
  <c r="C31" i="39"/>
  <c r="D31" i="39"/>
  <c r="K31" i="39"/>
  <c r="C32" i="39"/>
  <c r="D32" i="39"/>
  <c r="K32" i="39"/>
  <c r="C33" i="39"/>
  <c r="D33" i="39"/>
  <c r="K33" i="39"/>
  <c r="C34" i="39"/>
  <c r="D34" i="39"/>
  <c r="K34" i="39"/>
  <c r="C35" i="39"/>
  <c r="D35" i="39"/>
  <c r="K35" i="39"/>
  <c r="C36" i="39"/>
  <c r="D36" i="39"/>
  <c r="K36" i="39"/>
  <c r="C37" i="39"/>
  <c r="D37" i="39"/>
  <c r="K37" i="39"/>
  <c r="C38" i="39"/>
  <c r="D38" i="39"/>
  <c r="K38" i="39"/>
  <c r="C39" i="39"/>
  <c r="D39" i="39"/>
  <c r="K39" i="39"/>
  <c r="C40" i="39"/>
  <c r="D40" i="39"/>
  <c r="K40" i="39"/>
  <c r="C41" i="39"/>
  <c r="D41" i="39"/>
  <c r="K41" i="39"/>
  <c r="C42" i="39"/>
  <c r="D42" i="39"/>
  <c r="K42" i="39"/>
  <c r="C43" i="39"/>
  <c r="D43" i="39"/>
  <c r="K43" i="39"/>
  <c r="C44" i="39"/>
  <c r="D44" i="39"/>
  <c r="K44" i="39"/>
  <c r="C45" i="39"/>
  <c r="D45" i="39"/>
  <c r="K45" i="39"/>
  <c r="C46" i="39"/>
  <c r="D46" i="39"/>
  <c r="K46" i="39"/>
  <c r="C47" i="39"/>
  <c r="D47" i="39"/>
  <c r="K47" i="39"/>
  <c r="C48" i="39"/>
  <c r="D48" i="39"/>
  <c r="K48" i="39"/>
  <c r="C11" i="40"/>
  <c r="D11" i="40"/>
  <c r="K11" i="40"/>
  <c r="C12" i="40"/>
  <c r="D12" i="40"/>
  <c r="K12" i="40"/>
  <c r="C13" i="40"/>
  <c r="D13" i="40"/>
  <c r="K13" i="40"/>
  <c r="C14" i="40"/>
  <c r="D14" i="40"/>
  <c r="K14" i="40"/>
  <c r="C15" i="40"/>
  <c r="D15" i="40"/>
  <c r="K15" i="40"/>
  <c r="C16" i="40"/>
  <c r="D16" i="40"/>
  <c r="K16" i="40"/>
  <c r="C17" i="40"/>
  <c r="D17" i="40"/>
  <c r="K17" i="40"/>
  <c r="C18" i="40"/>
  <c r="D18" i="40"/>
  <c r="K18" i="40"/>
  <c r="C19" i="40"/>
  <c r="D19" i="40"/>
  <c r="K19" i="40"/>
  <c r="C20" i="40"/>
  <c r="D20" i="40"/>
  <c r="K20" i="40"/>
  <c r="C21" i="40"/>
  <c r="D21" i="40"/>
  <c r="K21" i="40"/>
  <c r="C22" i="40"/>
  <c r="D22" i="40"/>
  <c r="K22" i="40"/>
  <c r="C23" i="40"/>
  <c r="D23" i="40"/>
  <c r="K23" i="40"/>
  <c r="C24" i="40"/>
  <c r="D24" i="40"/>
  <c r="K24" i="40"/>
  <c r="C25" i="40"/>
  <c r="D25" i="40"/>
  <c r="K25" i="40"/>
  <c r="C26" i="40"/>
  <c r="D26" i="40"/>
  <c r="K26" i="40"/>
  <c r="C27" i="40"/>
  <c r="D27" i="40"/>
  <c r="K27" i="40"/>
  <c r="C28" i="40"/>
  <c r="D28" i="40"/>
  <c r="K28" i="40"/>
  <c r="C29" i="40"/>
  <c r="D29" i="40"/>
  <c r="K29" i="40"/>
  <c r="C30" i="40"/>
  <c r="D30" i="40"/>
  <c r="K30" i="40"/>
  <c r="C31" i="40"/>
  <c r="D31" i="40"/>
  <c r="K31" i="40"/>
  <c r="C32" i="40"/>
  <c r="D32" i="40"/>
  <c r="K32" i="40"/>
  <c r="C33" i="40"/>
  <c r="D33" i="40"/>
  <c r="K33" i="40"/>
  <c r="C34" i="40"/>
  <c r="D34" i="40"/>
  <c r="K34" i="40"/>
  <c r="C35" i="40"/>
  <c r="D35" i="40"/>
  <c r="K35" i="40"/>
  <c r="C36" i="40"/>
  <c r="D36" i="40"/>
  <c r="K36" i="40"/>
  <c r="C37" i="40"/>
  <c r="D37" i="40"/>
  <c r="K37" i="40"/>
  <c r="C38" i="40"/>
  <c r="D38" i="40"/>
  <c r="K38" i="40"/>
  <c r="C39" i="40"/>
  <c r="D39" i="40"/>
  <c r="K39" i="40"/>
  <c r="C40" i="40"/>
  <c r="D40" i="40"/>
  <c r="K40" i="40"/>
  <c r="C41" i="40"/>
  <c r="D41" i="40"/>
  <c r="K41" i="40"/>
  <c r="C42" i="40"/>
  <c r="D42" i="40"/>
  <c r="K42" i="40"/>
  <c r="C43" i="40"/>
  <c r="D43" i="40"/>
  <c r="K43" i="40"/>
  <c r="C44" i="40"/>
  <c r="D44" i="40"/>
  <c r="K44" i="40"/>
  <c r="C45" i="40"/>
  <c r="D45" i="40"/>
  <c r="K45" i="40"/>
  <c r="C46" i="40"/>
  <c r="D46" i="40"/>
  <c r="K46" i="40"/>
  <c r="C47" i="40"/>
  <c r="D47" i="40"/>
  <c r="K47" i="40"/>
  <c r="C48" i="40"/>
  <c r="D48" i="40"/>
  <c r="K48" i="40"/>
  <c r="K48" i="41"/>
  <c r="D48" i="41"/>
  <c r="C48" i="41"/>
  <c r="K47" i="41"/>
  <c r="D47" i="41"/>
  <c r="C47" i="41"/>
  <c r="K46" i="41"/>
  <c r="D46" i="41"/>
  <c r="C46" i="41"/>
  <c r="K45" i="41"/>
  <c r="D45" i="41"/>
  <c r="C45" i="41"/>
  <c r="K44" i="41"/>
  <c r="D44" i="41"/>
  <c r="C44" i="41"/>
  <c r="K43" i="41"/>
  <c r="D43" i="41"/>
  <c r="C43" i="41"/>
  <c r="K42" i="41"/>
  <c r="D42" i="41"/>
  <c r="C42" i="41"/>
  <c r="K41" i="41"/>
  <c r="D41" i="41"/>
  <c r="C41" i="41"/>
  <c r="K40" i="41"/>
  <c r="D40" i="41"/>
  <c r="C40" i="41"/>
  <c r="K39" i="41"/>
  <c r="D39" i="41"/>
  <c r="C39" i="41"/>
  <c r="K38" i="41"/>
  <c r="D38" i="41"/>
  <c r="C38" i="41"/>
  <c r="K37" i="41"/>
  <c r="D37" i="41"/>
  <c r="C37" i="41"/>
  <c r="K36" i="41"/>
  <c r="D36" i="41"/>
  <c r="C36" i="41"/>
  <c r="K35" i="41"/>
  <c r="D35" i="41"/>
  <c r="C35" i="41"/>
  <c r="K34" i="41"/>
  <c r="D34" i="41"/>
  <c r="C34" i="41"/>
  <c r="K33" i="41"/>
  <c r="D33" i="41"/>
  <c r="C33" i="41"/>
  <c r="K32" i="41"/>
  <c r="D32" i="41"/>
  <c r="C32" i="41"/>
  <c r="K31" i="41"/>
  <c r="D31" i="41"/>
  <c r="C31" i="41"/>
  <c r="K30" i="41"/>
  <c r="D30" i="41"/>
  <c r="C30" i="41"/>
  <c r="K29" i="41"/>
  <c r="D29" i="41"/>
  <c r="C29" i="41"/>
  <c r="K28" i="41"/>
  <c r="D28" i="41"/>
  <c r="C28" i="41"/>
  <c r="K27" i="41"/>
  <c r="D27" i="41"/>
  <c r="C27" i="41"/>
  <c r="K26" i="41"/>
  <c r="D26" i="41"/>
  <c r="C26" i="41"/>
  <c r="K25" i="41"/>
  <c r="D25" i="41"/>
  <c r="C25" i="41"/>
  <c r="K24" i="41"/>
  <c r="D24" i="41"/>
  <c r="C24" i="41"/>
  <c r="K23" i="41"/>
  <c r="D23" i="41"/>
  <c r="C23" i="41"/>
  <c r="K22" i="41"/>
  <c r="D22" i="41"/>
  <c r="C22" i="41"/>
  <c r="K21" i="41"/>
  <c r="D21" i="41"/>
  <c r="C21" i="41"/>
  <c r="K20" i="41"/>
  <c r="D20" i="41"/>
  <c r="C20" i="41"/>
  <c r="K19" i="41"/>
  <c r="D19" i="41"/>
  <c r="C19" i="41"/>
  <c r="K18" i="41"/>
  <c r="D18" i="41"/>
  <c r="C18" i="41"/>
  <c r="K17" i="41"/>
  <c r="D17" i="41"/>
  <c r="C17" i="41"/>
  <c r="K16" i="41"/>
  <c r="D16" i="41"/>
  <c r="C16" i="41"/>
  <c r="K15" i="41"/>
  <c r="D15" i="41"/>
  <c r="C15" i="41"/>
  <c r="K14" i="41"/>
  <c r="D14" i="41"/>
  <c r="C14" i="41"/>
  <c r="K13" i="41"/>
  <c r="D13" i="41"/>
  <c r="C13" i="41"/>
  <c r="K12" i="41"/>
  <c r="D12" i="41"/>
  <c r="C12" i="41"/>
  <c r="K11" i="41"/>
  <c r="D11" i="41"/>
  <c r="C11" i="41"/>
  <c r="K48" i="38"/>
  <c r="D48" i="38"/>
  <c r="C48" i="38"/>
  <c r="K47" i="38"/>
  <c r="D47" i="38"/>
  <c r="C47" i="38"/>
  <c r="K46" i="38"/>
  <c r="D46" i="38"/>
  <c r="C46" i="38"/>
  <c r="K45" i="38"/>
  <c r="D45" i="38"/>
  <c r="C45" i="38"/>
  <c r="K44" i="38"/>
  <c r="D44" i="38"/>
  <c r="C44" i="38"/>
  <c r="K43" i="38"/>
  <c r="D43" i="38"/>
  <c r="C43" i="38"/>
  <c r="K42" i="38"/>
  <c r="D42" i="38"/>
  <c r="C42" i="38"/>
  <c r="K41" i="38"/>
  <c r="D41" i="38"/>
  <c r="C41" i="38"/>
  <c r="K40" i="38"/>
  <c r="D40" i="38"/>
  <c r="C40" i="38"/>
  <c r="K39" i="38"/>
  <c r="D39" i="38"/>
  <c r="C39" i="38"/>
  <c r="K38" i="38"/>
  <c r="D38" i="38"/>
  <c r="C38" i="38"/>
  <c r="K37" i="38"/>
  <c r="D37" i="38"/>
  <c r="C37" i="38"/>
  <c r="K36" i="38"/>
  <c r="D36" i="38"/>
  <c r="C36" i="38"/>
  <c r="K35" i="38"/>
  <c r="D35" i="38"/>
  <c r="C35" i="38"/>
  <c r="K34" i="38"/>
  <c r="D34" i="38"/>
  <c r="C34" i="38"/>
  <c r="K33" i="38"/>
  <c r="D33" i="38"/>
  <c r="C33" i="38"/>
  <c r="K32" i="38"/>
  <c r="D32" i="38"/>
  <c r="C32" i="38"/>
  <c r="K31" i="38"/>
  <c r="D31" i="38"/>
  <c r="C31" i="38"/>
  <c r="K30" i="38"/>
  <c r="D30" i="38"/>
  <c r="C30" i="38"/>
  <c r="K29" i="38"/>
  <c r="D29" i="38"/>
  <c r="C29" i="38"/>
  <c r="K28" i="38"/>
  <c r="D28" i="38"/>
  <c r="C28" i="38"/>
  <c r="K27" i="38"/>
  <c r="D27" i="38"/>
  <c r="C27" i="38"/>
  <c r="K26" i="38"/>
  <c r="D26" i="38"/>
  <c r="C26" i="38"/>
  <c r="K25" i="38"/>
  <c r="D25" i="38"/>
  <c r="C25" i="38"/>
  <c r="K24" i="38"/>
  <c r="D24" i="38"/>
  <c r="C24" i="38"/>
  <c r="K23" i="38"/>
  <c r="D23" i="38"/>
  <c r="C23" i="38"/>
  <c r="K22" i="38"/>
  <c r="D22" i="38"/>
  <c r="C22" i="38"/>
  <c r="K21" i="38"/>
  <c r="D21" i="38"/>
  <c r="C21" i="38"/>
  <c r="K20" i="38"/>
  <c r="D20" i="38"/>
  <c r="C20" i="38"/>
  <c r="K19" i="38"/>
  <c r="D19" i="38"/>
  <c r="C19" i="38"/>
  <c r="K18" i="38"/>
  <c r="D18" i="38"/>
  <c r="C18" i="38"/>
  <c r="K17" i="38"/>
  <c r="D17" i="38"/>
  <c r="C17" i="38"/>
  <c r="K16" i="38"/>
  <c r="D16" i="38"/>
  <c r="C16" i="38"/>
  <c r="K15" i="38"/>
  <c r="D15" i="38"/>
  <c r="C15" i="38"/>
  <c r="K14" i="38"/>
  <c r="D14" i="38"/>
  <c r="C14" i="38"/>
  <c r="K13" i="38"/>
  <c r="D13" i="38"/>
  <c r="C13" i="38"/>
  <c r="K12" i="38"/>
  <c r="D12" i="38"/>
  <c r="C12" i="38"/>
  <c r="K11" i="38"/>
  <c r="D11" i="38"/>
  <c r="C11" i="38"/>
  <c r="K48" i="37"/>
  <c r="D48" i="37"/>
  <c r="C48" i="37"/>
  <c r="K47" i="37"/>
  <c r="D47" i="37"/>
  <c r="C47" i="37"/>
  <c r="K46" i="37"/>
  <c r="D46" i="37"/>
  <c r="C46" i="37"/>
  <c r="K45" i="37"/>
  <c r="D45" i="37"/>
  <c r="C45" i="37"/>
  <c r="K44" i="37"/>
  <c r="D44" i="37"/>
  <c r="C44" i="37"/>
  <c r="K43" i="37"/>
  <c r="D43" i="37"/>
  <c r="C43" i="37"/>
  <c r="K42" i="37"/>
  <c r="D42" i="37"/>
  <c r="C42" i="37"/>
  <c r="K41" i="37"/>
  <c r="D41" i="37"/>
  <c r="C41" i="37"/>
  <c r="K40" i="37"/>
  <c r="D40" i="37"/>
  <c r="C40" i="37"/>
  <c r="K39" i="37"/>
  <c r="D39" i="37"/>
  <c r="C39" i="37"/>
  <c r="K38" i="37"/>
  <c r="D38" i="37"/>
  <c r="C38" i="37"/>
  <c r="K37" i="37"/>
  <c r="D37" i="37"/>
  <c r="C37" i="37"/>
  <c r="K36" i="37"/>
  <c r="D36" i="37"/>
  <c r="C36" i="37"/>
  <c r="K35" i="37"/>
  <c r="D35" i="37"/>
  <c r="C35" i="37"/>
  <c r="K34" i="37"/>
  <c r="D34" i="37"/>
  <c r="C34" i="37"/>
  <c r="K33" i="37"/>
  <c r="D33" i="37"/>
  <c r="C33" i="37"/>
  <c r="K32" i="37"/>
  <c r="D32" i="37"/>
  <c r="C32" i="37"/>
  <c r="K31" i="37"/>
  <c r="D31" i="37"/>
  <c r="C31" i="37"/>
  <c r="K30" i="37"/>
  <c r="D30" i="37"/>
  <c r="C30" i="37"/>
  <c r="K29" i="37"/>
  <c r="D29" i="37"/>
  <c r="C29" i="37"/>
  <c r="K28" i="37"/>
  <c r="D28" i="37"/>
  <c r="C28" i="37"/>
  <c r="K27" i="37"/>
  <c r="D27" i="37"/>
  <c r="C27" i="37"/>
  <c r="K26" i="37"/>
  <c r="D26" i="37"/>
  <c r="C26" i="37"/>
  <c r="K25" i="37"/>
  <c r="D25" i="37"/>
  <c r="C25" i="37"/>
  <c r="K24" i="37"/>
  <c r="D24" i="37"/>
  <c r="C24" i="37"/>
  <c r="K23" i="37"/>
  <c r="D23" i="37"/>
  <c r="C23" i="37"/>
  <c r="K22" i="37"/>
  <c r="D22" i="37"/>
  <c r="C22" i="37"/>
  <c r="K21" i="37"/>
  <c r="D21" i="37"/>
  <c r="C21" i="37"/>
  <c r="K20" i="37"/>
  <c r="D20" i="37"/>
  <c r="C20" i="37"/>
  <c r="K19" i="37"/>
  <c r="D19" i="37"/>
  <c r="C19" i="37"/>
  <c r="K18" i="37"/>
  <c r="D18" i="37"/>
  <c r="C18" i="37"/>
  <c r="K17" i="37"/>
  <c r="D17" i="37"/>
  <c r="C17" i="37"/>
  <c r="K16" i="37"/>
  <c r="D16" i="37"/>
  <c r="C16" i="37"/>
  <c r="K15" i="37"/>
  <c r="D15" i="37"/>
  <c r="C15" i="37"/>
  <c r="K14" i="37"/>
  <c r="D14" i="37"/>
  <c r="C14" i="37"/>
  <c r="K13" i="37"/>
  <c r="D13" i="37"/>
  <c r="C13" i="37"/>
  <c r="K12" i="37"/>
  <c r="D12" i="37"/>
  <c r="C12" i="37"/>
  <c r="K11" i="37"/>
  <c r="D11" i="37"/>
  <c r="C11" i="37"/>
  <c r="K48" i="36"/>
  <c r="D48" i="36"/>
  <c r="C48" i="36"/>
  <c r="K47" i="36"/>
  <c r="D47" i="36"/>
  <c r="C47" i="36"/>
  <c r="K46" i="36"/>
  <c r="D46" i="36"/>
  <c r="C46" i="36"/>
  <c r="K45" i="36"/>
  <c r="D45" i="36"/>
  <c r="C45" i="36"/>
  <c r="K44" i="36"/>
  <c r="D44" i="36"/>
  <c r="C44" i="36"/>
  <c r="K43" i="36"/>
  <c r="D43" i="36"/>
  <c r="C43" i="36"/>
  <c r="K42" i="36"/>
  <c r="D42" i="36"/>
  <c r="C42" i="36"/>
  <c r="K41" i="36"/>
  <c r="D41" i="36"/>
  <c r="C41" i="36"/>
  <c r="K40" i="36"/>
  <c r="D40" i="36"/>
  <c r="C40" i="36"/>
  <c r="K39" i="36"/>
  <c r="D39" i="36"/>
  <c r="C39" i="36"/>
  <c r="K38" i="36"/>
  <c r="D38" i="36"/>
  <c r="C38" i="36"/>
  <c r="K37" i="36"/>
  <c r="D37" i="36"/>
  <c r="C37" i="36"/>
  <c r="K36" i="36"/>
  <c r="D36" i="36"/>
  <c r="C36" i="36"/>
  <c r="K35" i="36"/>
  <c r="D35" i="36"/>
  <c r="C35" i="36"/>
  <c r="K34" i="36"/>
  <c r="D34" i="36"/>
  <c r="C34" i="36"/>
  <c r="K33" i="36"/>
  <c r="D33" i="36"/>
  <c r="C33" i="36"/>
  <c r="K32" i="36"/>
  <c r="D32" i="36"/>
  <c r="C32" i="36"/>
  <c r="K31" i="36"/>
  <c r="D31" i="36"/>
  <c r="C31" i="36"/>
  <c r="K30" i="36"/>
  <c r="D30" i="36"/>
  <c r="C30" i="36"/>
  <c r="K29" i="36"/>
  <c r="D29" i="36"/>
  <c r="C29" i="36"/>
  <c r="K28" i="36"/>
  <c r="D28" i="36"/>
  <c r="C28" i="36"/>
  <c r="K27" i="36"/>
  <c r="D27" i="36"/>
  <c r="C27" i="36"/>
  <c r="K26" i="36"/>
  <c r="D26" i="36"/>
  <c r="C26" i="36"/>
  <c r="K25" i="36"/>
  <c r="D25" i="36"/>
  <c r="C25" i="36"/>
  <c r="K24" i="36"/>
  <c r="D24" i="36"/>
  <c r="C24" i="36"/>
  <c r="K23" i="36"/>
  <c r="D23" i="36"/>
  <c r="C23" i="36"/>
  <c r="K22" i="36"/>
  <c r="D22" i="36"/>
  <c r="C22" i="36"/>
  <c r="K21" i="36"/>
  <c r="D21" i="36"/>
  <c r="C21" i="36"/>
  <c r="K20" i="36"/>
  <c r="D20" i="36"/>
  <c r="C20" i="36"/>
  <c r="K19" i="36"/>
  <c r="D19" i="36"/>
  <c r="C19" i="36"/>
  <c r="K18" i="36"/>
  <c r="D18" i="36"/>
  <c r="C18" i="36"/>
  <c r="K17" i="36"/>
  <c r="D17" i="36"/>
  <c r="C17" i="36"/>
  <c r="K16" i="36"/>
  <c r="D16" i="36"/>
  <c r="C16" i="36"/>
  <c r="K15" i="36"/>
  <c r="D15" i="36"/>
  <c r="C15" i="36"/>
  <c r="K14" i="36"/>
  <c r="D14" i="36"/>
  <c r="C14" i="36"/>
  <c r="K13" i="36"/>
  <c r="D13" i="36"/>
  <c r="C13" i="36"/>
  <c r="K12" i="36"/>
  <c r="D12" i="36"/>
  <c r="C12" i="36"/>
  <c r="K11" i="36"/>
  <c r="D11" i="36"/>
  <c r="C11" i="36"/>
  <c r="K48" i="35"/>
  <c r="D48" i="35"/>
  <c r="C48" i="35"/>
  <c r="K47" i="35"/>
  <c r="D47" i="35"/>
  <c r="C47" i="35"/>
  <c r="K46" i="35"/>
  <c r="D46" i="35"/>
  <c r="C46" i="35"/>
  <c r="K45" i="35"/>
  <c r="D45" i="35"/>
  <c r="C45" i="35"/>
  <c r="K44" i="35"/>
  <c r="D44" i="35"/>
  <c r="C44" i="35"/>
  <c r="K43" i="35"/>
  <c r="D43" i="35"/>
  <c r="C43" i="35"/>
  <c r="K42" i="35"/>
  <c r="D42" i="35"/>
  <c r="C42" i="35"/>
  <c r="K41" i="35"/>
  <c r="D41" i="35"/>
  <c r="C41" i="35"/>
  <c r="K40" i="35"/>
  <c r="D40" i="35"/>
  <c r="C40" i="35"/>
  <c r="K39" i="35"/>
  <c r="D39" i="35"/>
  <c r="C39" i="35"/>
  <c r="K38" i="35"/>
  <c r="D38" i="35"/>
  <c r="C38" i="35"/>
  <c r="K37" i="35"/>
  <c r="D37" i="35"/>
  <c r="C37" i="35"/>
  <c r="K36" i="35"/>
  <c r="D36" i="35"/>
  <c r="C36" i="35"/>
  <c r="K35" i="35"/>
  <c r="D35" i="35"/>
  <c r="C35" i="35"/>
  <c r="K34" i="35"/>
  <c r="D34" i="35"/>
  <c r="C34" i="35"/>
  <c r="K33" i="35"/>
  <c r="D33" i="35"/>
  <c r="C33" i="35"/>
  <c r="K32" i="35"/>
  <c r="D32" i="35"/>
  <c r="C32" i="35"/>
  <c r="K31" i="35"/>
  <c r="D31" i="35"/>
  <c r="C31" i="35"/>
  <c r="K30" i="35"/>
  <c r="D30" i="35"/>
  <c r="C30" i="35"/>
  <c r="K29" i="35"/>
  <c r="D29" i="35"/>
  <c r="C29" i="35"/>
  <c r="K28" i="35"/>
  <c r="D28" i="35"/>
  <c r="C28" i="35"/>
  <c r="K27" i="35"/>
  <c r="D27" i="35"/>
  <c r="C27" i="35"/>
  <c r="K26" i="35"/>
  <c r="D26" i="35"/>
  <c r="C26" i="35"/>
  <c r="K25" i="35"/>
  <c r="D25" i="35"/>
  <c r="C25" i="35"/>
  <c r="K24" i="35"/>
  <c r="D24" i="35"/>
  <c r="C24" i="35"/>
  <c r="K23" i="35"/>
  <c r="D23" i="35"/>
  <c r="C23" i="35"/>
  <c r="K22" i="35"/>
  <c r="D22" i="35"/>
  <c r="C22" i="35"/>
  <c r="K21" i="35"/>
  <c r="D21" i="35"/>
  <c r="C21" i="35"/>
  <c r="K20" i="35"/>
  <c r="D20" i="35"/>
  <c r="C20" i="35"/>
  <c r="K19" i="35"/>
  <c r="D19" i="35"/>
  <c r="C19" i="35"/>
  <c r="K18" i="35"/>
  <c r="D18" i="35"/>
  <c r="C18" i="35"/>
  <c r="K17" i="35"/>
  <c r="D17" i="35"/>
  <c r="C17" i="35"/>
  <c r="K16" i="35"/>
  <c r="D16" i="35"/>
  <c r="C16" i="35"/>
  <c r="K15" i="35"/>
  <c r="D15" i="35"/>
  <c r="C15" i="35"/>
  <c r="K14" i="35"/>
  <c r="D14" i="35"/>
  <c r="C14" i="35"/>
  <c r="K13" i="35"/>
  <c r="D13" i="35"/>
  <c r="C13" i="35"/>
  <c r="K12" i="35"/>
  <c r="D12" i="35"/>
  <c r="C12" i="35"/>
  <c r="K11" i="35"/>
  <c r="D11" i="35"/>
  <c r="C11" i="35"/>
  <c r="K48" i="34"/>
  <c r="D48" i="34"/>
  <c r="C48" i="34"/>
  <c r="K47" i="34"/>
  <c r="D47" i="34"/>
  <c r="C47" i="34"/>
  <c r="K46" i="34"/>
  <c r="D46" i="34"/>
  <c r="C46" i="34"/>
  <c r="K45" i="34"/>
  <c r="D45" i="34"/>
  <c r="C45" i="34"/>
  <c r="K44" i="34"/>
  <c r="D44" i="34"/>
  <c r="C44" i="34"/>
  <c r="K43" i="34"/>
  <c r="D43" i="34"/>
  <c r="C43" i="34"/>
  <c r="K42" i="34"/>
  <c r="D42" i="34"/>
  <c r="C42" i="34"/>
  <c r="K41" i="34"/>
  <c r="D41" i="34"/>
  <c r="C41" i="34"/>
  <c r="K40" i="34"/>
  <c r="D40" i="34"/>
  <c r="C40" i="34"/>
  <c r="K39" i="34"/>
  <c r="D39" i="34"/>
  <c r="C39" i="34"/>
  <c r="K38" i="34"/>
  <c r="D38" i="34"/>
  <c r="C38" i="34"/>
  <c r="K37" i="34"/>
  <c r="D37" i="34"/>
  <c r="C37" i="34"/>
  <c r="K36" i="34"/>
  <c r="D36" i="34"/>
  <c r="C36" i="34"/>
  <c r="K35" i="34"/>
  <c r="D35" i="34"/>
  <c r="C35" i="34"/>
  <c r="K34" i="34"/>
  <c r="D34" i="34"/>
  <c r="C34" i="34"/>
  <c r="K33" i="34"/>
  <c r="D33" i="34"/>
  <c r="C33" i="34"/>
  <c r="K32" i="34"/>
  <c r="D32" i="34"/>
  <c r="C32" i="34"/>
  <c r="K31" i="34"/>
  <c r="D31" i="34"/>
  <c r="C31" i="34"/>
  <c r="K30" i="34"/>
  <c r="D30" i="34"/>
  <c r="C30" i="34"/>
  <c r="K29" i="34"/>
  <c r="D29" i="34"/>
  <c r="C29" i="34"/>
  <c r="K28" i="34"/>
  <c r="D28" i="34"/>
  <c r="C28" i="34"/>
  <c r="K27" i="34"/>
  <c r="D27" i="34"/>
  <c r="C27" i="34"/>
  <c r="K26" i="34"/>
  <c r="D26" i="34"/>
  <c r="C26" i="34"/>
  <c r="K25" i="34"/>
  <c r="D25" i="34"/>
  <c r="C25" i="34"/>
  <c r="K24" i="34"/>
  <c r="D24" i="34"/>
  <c r="C24" i="34"/>
  <c r="K23" i="34"/>
  <c r="D23" i="34"/>
  <c r="C23" i="34"/>
  <c r="K22" i="34"/>
  <c r="D22" i="34"/>
  <c r="C22" i="34"/>
  <c r="K21" i="34"/>
  <c r="D21" i="34"/>
  <c r="C21" i="34"/>
  <c r="K20" i="34"/>
  <c r="D20" i="34"/>
  <c r="C20" i="34"/>
  <c r="K19" i="34"/>
  <c r="D19" i="34"/>
  <c r="C19" i="34"/>
  <c r="K18" i="34"/>
  <c r="D18" i="34"/>
  <c r="C18" i="34"/>
  <c r="K17" i="34"/>
  <c r="D17" i="34"/>
  <c r="C17" i="34"/>
  <c r="K16" i="34"/>
  <c r="D16" i="34"/>
  <c r="C16" i="34"/>
  <c r="K15" i="34"/>
  <c r="D15" i="34"/>
  <c r="C15" i="34"/>
  <c r="K14" i="34"/>
  <c r="D14" i="34"/>
  <c r="C14" i="34"/>
  <c r="K13" i="34"/>
  <c r="D13" i="34"/>
  <c r="C13" i="34"/>
  <c r="K12" i="34"/>
  <c r="D12" i="34"/>
  <c r="C12" i="34"/>
  <c r="K11" i="34"/>
  <c r="D11" i="34"/>
  <c r="C11" i="34"/>
  <c r="K48" i="33"/>
  <c r="D48" i="33"/>
  <c r="C48" i="33"/>
  <c r="K47" i="33"/>
  <c r="D47" i="33"/>
  <c r="C47" i="33"/>
  <c r="K46" i="33"/>
  <c r="D46" i="33"/>
  <c r="C46" i="33"/>
  <c r="K45" i="33"/>
  <c r="D45" i="33"/>
  <c r="C45" i="33"/>
  <c r="K44" i="33"/>
  <c r="D44" i="33"/>
  <c r="C44" i="33"/>
  <c r="K43" i="33"/>
  <c r="D43" i="33"/>
  <c r="C43" i="33"/>
  <c r="K42" i="33"/>
  <c r="D42" i="33"/>
  <c r="C42" i="33"/>
  <c r="K41" i="33"/>
  <c r="D41" i="33"/>
  <c r="C41" i="33"/>
  <c r="K40" i="33"/>
  <c r="D40" i="33"/>
  <c r="C40" i="33"/>
  <c r="K39" i="33"/>
  <c r="D39" i="33"/>
  <c r="C39" i="33"/>
  <c r="K38" i="33"/>
  <c r="D38" i="33"/>
  <c r="C38" i="33"/>
  <c r="K37" i="33"/>
  <c r="D37" i="33"/>
  <c r="C37" i="33"/>
  <c r="K36" i="33"/>
  <c r="D36" i="33"/>
  <c r="C36" i="33"/>
  <c r="K35" i="33"/>
  <c r="D35" i="33"/>
  <c r="C35" i="33"/>
  <c r="K34" i="33"/>
  <c r="D34" i="33"/>
  <c r="C34" i="33"/>
  <c r="K33" i="33"/>
  <c r="D33" i="33"/>
  <c r="C33" i="33"/>
  <c r="K32" i="33"/>
  <c r="D32" i="33"/>
  <c r="C32" i="33"/>
  <c r="K31" i="33"/>
  <c r="D31" i="33"/>
  <c r="C31" i="33"/>
  <c r="K30" i="33"/>
  <c r="D30" i="33"/>
  <c r="C30" i="33"/>
  <c r="K29" i="33"/>
  <c r="D29" i="33"/>
  <c r="C29" i="33"/>
  <c r="K28" i="33"/>
  <c r="D28" i="33"/>
  <c r="C28" i="33"/>
  <c r="K27" i="33"/>
  <c r="D27" i="33"/>
  <c r="C27" i="33"/>
  <c r="K26" i="33"/>
  <c r="D26" i="33"/>
  <c r="C26" i="33"/>
  <c r="K25" i="33"/>
  <c r="D25" i="33"/>
  <c r="C25" i="33"/>
  <c r="K24" i="33"/>
  <c r="D24" i="33"/>
  <c r="C24" i="33"/>
  <c r="K23" i="33"/>
  <c r="D23" i="33"/>
  <c r="C23" i="33"/>
  <c r="K22" i="33"/>
  <c r="D22" i="33"/>
  <c r="C22" i="33"/>
  <c r="K21" i="33"/>
  <c r="D21" i="33"/>
  <c r="C21" i="33"/>
  <c r="K20" i="33"/>
  <c r="D20" i="33"/>
  <c r="C20" i="33"/>
  <c r="K19" i="33"/>
  <c r="D19" i="33"/>
  <c r="C19" i="33"/>
  <c r="K18" i="33"/>
  <c r="D18" i="33"/>
  <c r="C18" i="33"/>
  <c r="K17" i="33"/>
  <c r="D17" i="33"/>
  <c r="C17" i="33"/>
  <c r="K16" i="33"/>
  <c r="D16" i="33"/>
  <c r="C16" i="33"/>
  <c r="K15" i="33"/>
  <c r="D15" i="33"/>
  <c r="C15" i="33"/>
  <c r="K14" i="33"/>
  <c r="D14" i="33"/>
  <c r="C14" i="33"/>
  <c r="K13" i="33"/>
  <c r="D13" i="33"/>
  <c r="C13" i="33"/>
  <c r="K12" i="33"/>
  <c r="D12" i="33"/>
  <c r="C12" i="33"/>
  <c r="K11" i="33"/>
  <c r="D11" i="33"/>
  <c r="C11" i="33"/>
  <c r="K48" i="30"/>
  <c r="D48" i="30"/>
  <c r="C48" i="30"/>
  <c r="K47" i="30"/>
  <c r="D47" i="30"/>
  <c r="C47" i="30"/>
  <c r="K46" i="30"/>
  <c r="D46" i="30"/>
  <c r="C46" i="30"/>
  <c r="K45" i="30"/>
  <c r="D45" i="30"/>
  <c r="C45" i="30"/>
  <c r="K44" i="30"/>
  <c r="D44" i="30"/>
  <c r="C44" i="30"/>
  <c r="K43" i="30"/>
  <c r="D43" i="30"/>
  <c r="C43" i="30"/>
  <c r="K42" i="30"/>
  <c r="D42" i="30"/>
  <c r="C42" i="30"/>
  <c r="K41" i="30"/>
  <c r="D41" i="30"/>
  <c r="C41" i="30"/>
  <c r="K40" i="30"/>
  <c r="D40" i="30"/>
  <c r="C40" i="30"/>
  <c r="K39" i="30"/>
  <c r="D39" i="30"/>
  <c r="C39" i="30"/>
  <c r="K38" i="30"/>
  <c r="D38" i="30"/>
  <c r="C38" i="30"/>
  <c r="K37" i="30"/>
  <c r="D37" i="30"/>
  <c r="C37" i="30"/>
  <c r="K36" i="30"/>
  <c r="D36" i="30"/>
  <c r="C36" i="30"/>
  <c r="K35" i="30"/>
  <c r="D35" i="30"/>
  <c r="C35" i="30"/>
  <c r="K34" i="30"/>
  <c r="D34" i="30"/>
  <c r="C34" i="30"/>
  <c r="K33" i="30"/>
  <c r="D33" i="30"/>
  <c r="C33" i="30"/>
  <c r="K32" i="30"/>
  <c r="D32" i="30"/>
  <c r="C32" i="30"/>
  <c r="K31" i="30"/>
  <c r="D31" i="30"/>
  <c r="C31" i="30"/>
  <c r="K30" i="30"/>
  <c r="D30" i="30"/>
  <c r="C30" i="30"/>
  <c r="K29" i="30"/>
  <c r="D29" i="30"/>
  <c r="C29" i="30"/>
  <c r="K28" i="30"/>
  <c r="D28" i="30"/>
  <c r="C28" i="30"/>
  <c r="K27" i="30"/>
  <c r="D27" i="30"/>
  <c r="C27" i="30"/>
  <c r="K26" i="30"/>
  <c r="D26" i="30"/>
  <c r="C26" i="30"/>
  <c r="K25" i="30"/>
  <c r="D25" i="30"/>
  <c r="C25" i="30"/>
  <c r="K24" i="30"/>
  <c r="D24" i="30"/>
  <c r="C24" i="30"/>
  <c r="K23" i="30"/>
  <c r="D23" i="30"/>
  <c r="C23" i="30"/>
  <c r="K22" i="30"/>
  <c r="D22" i="30"/>
  <c r="C22" i="30"/>
  <c r="K21" i="30"/>
  <c r="D21" i="30"/>
  <c r="C21" i="30"/>
  <c r="K20" i="30"/>
  <c r="D20" i="30"/>
  <c r="C20" i="30"/>
  <c r="K19" i="30"/>
  <c r="D19" i="30"/>
  <c r="C19" i="30"/>
  <c r="K18" i="30"/>
  <c r="D18" i="30"/>
  <c r="C18" i="30"/>
  <c r="K17" i="30"/>
  <c r="D17" i="30"/>
  <c r="C17" i="30"/>
  <c r="K16" i="30"/>
  <c r="D16" i="30"/>
  <c r="C16" i="30"/>
  <c r="K15" i="30"/>
  <c r="D15" i="30"/>
  <c r="C15" i="30"/>
  <c r="K14" i="30"/>
  <c r="D14" i="30"/>
  <c r="C14" i="30"/>
  <c r="K13" i="30"/>
  <c r="D13" i="30"/>
  <c r="C13" i="30"/>
  <c r="K12" i="30"/>
  <c r="D12" i="30"/>
  <c r="C12" i="30"/>
  <c r="K11" i="30"/>
  <c r="D11" i="30"/>
  <c r="C11" i="30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11" i="6"/>
  <c r="D20" i="27" l="1"/>
  <c r="I21" i="29"/>
  <c r="K19" i="28"/>
  <c r="J21" i="29"/>
  <c r="C16" i="27"/>
  <c r="D49" i="41"/>
  <c r="O10" i="29"/>
  <c r="O21" i="29" s="1"/>
  <c r="D49" i="36"/>
  <c r="D19" i="27"/>
  <c r="C17" i="27"/>
  <c r="D49" i="37"/>
  <c r="K35" i="1"/>
  <c r="C10" i="27"/>
  <c r="K19" i="1"/>
  <c r="D49" i="34"/>
  <c r="K44" i="1"/>
  <c r="K21" i="1"/>
  <c r="K45" i="1"/>
  <c r="K37" i="1"/>
  <c r="K48" i="1"/>
  <c r="D49" i="30"/>
  <c r="K14" i="1"/>
  <c r="K41" i="1"/>
  <c r="K33" i="1"/>
  <c r="K17" i="1"/>
  <c r="K40" i="1"/>
  <c r="K16" i="1"/>
  <c r="K38" i="1"/>
  <c r="K47" i="1"/>
  <c r="K36" i="1"/>
  <c r="K28" i="1"/>
  <c r="K23" i="1"/>
  <c r="K20" i="1"/>
  <c r="K39" i="1"/>
  <c r="K31" i="1"/>
  <c r="K26" i="1"/>
  <c r="D49" i="35"/>
  <c r="I17" i="25"/>
  <c r="J14" i="26"/>
  <c r="I80" i="25"/>
  <c r="H106" i="25"/>
  <c r="J106" i="25"/>
  <c r="I10" i="26"/>
  <c r="H33" i="25"/>
  <c r="I15" i="26"/>
  <c r="J17" i="26"/>
  <c r="G89" i="25"/>
  <c r="I106" i="25"/>
  <c r="I25" i="25"/>
  <c r="J20" i="26"/>
  <c r="D49" i="39"/>
  <c r="I18" i="26"/>
  <c r="J12" i="26"/>
  <c r="J15" i="26"/>
  <c r="G71" i="25"/>
  <c r="D49" i="33"/>
  <c r="I11" i="26"/>
  <c r="I13" i="26"/>
  <c r="I16" i="26"/>
  <c r="H71" i="25"/>
  <c r="J89" i="25"/>
  <c r="G98" i="25"/>
  <c r="H62" i="25"/>
  <c r="G25" i="25"/>
  <c r="I43" i="25"/>
  <c r="G52" i="25"/>
  <c r="I71" i="25"/>
  <c r="I19" i="26"/>
  <c r="I89" i="25"/>
  <c r="D49" i="38"/>
  <c r="D49" i="40"/>
  <c r="J43" i="25"/>
  <c r="H52" i="25"/>
  <c r="J71" i="25"/>
  <c r="G80" i="25"/>
  <c r="I98" i="25"/>
  <c r="H89" i="25"/>
  <c r="I52" i="25"/>
  <c r="H80" i="25"/>
  <c r="J19" i="26"/>
  <c r="G106" i="25"/>
  <c r="I12" i="26"/>
  <c r="P10" i="29"/>
  <c r="P21" i="29" s="1"/>
  <c r="C18" i="27"/>
  <c r="D15" i="27"/>
  <c r="K43" i="1"/>
  <c r="K42" i="1"/>
  <c r="K30" i="1"/>
  <c r="K24" i="1"/>
  <c r="K46" i="1"/>
  <c r="K25" i="1"/>
  <c r="K13" i="1"/>
  <c r="K29" i="1"/>
  <c r="K27" i="1"/>
  <c r="K18" i="1"/>
  <c r="K12" i="1"/>
  <c r="K11" i="1"/>
  <c r="K34" i="1"/>
  <c r="K32" i="1"/>
  <c r="K22" i="1"/>
  <c r="K15" i="1"/>
  <c r="J11" i="26"/>
  <c r="J25" i="25"/>
  <c r="J10" i="26"/>
  <c r="G43" i="25"/>
  <c r="I33" i="25"/>
  <c r="G33" i="25"/>
  <c r="G17" i="25"/>
  <c r="C19" i="26"/>
  <c r="C49" i="40" s="1"/>
  <c r="C20" i="27"/>
  <c r="C20" i="26"/>
  <c r="C49" i="41" s="1"/>
  <c r="C19" i="27"/>
  <c r="F20" i="26"/>
  <c r="F19" i="26"/>
  <c r="D18" i="27"/>
  <c r="E18" i="26"/>
  <c r="C18" i="26" s="1"/>
  <c r="C49" i="39" s="1"/>
  <c r="D17" i="27"/>
  <c r="C17" i="26"/>
  <c r="C49" i="38" s="1"/>
  <c r="F17" i="26"/>
  <c r="D16" i="27"/>
  <c r="G16" i="26"/>
  <c r="C16" i="26" s="1"/>
  <c r="C49" i="37" s="1"/>
  <c r="F16" i="26"/>
  <c r="C15" i="27"/>
  <c r="E15" i="26"/>
  <c r="C15" i="26" s="1"/>
  <c r="D14" i="27"/>
  <c r="C14" i="26"/>
  <c r="C49" i="35" s="1"/>
  <c r="C14" i="27"/>
  <c r="F14" i="26"/>
  <c r="M21" i="27"/>
  <c r="D13" i="27"/>
  <c r="C13" i="26"/>
  <c r="F13" i="26"/>
  <c r="C13" i="27"/>
  <c r="G12" i="26"/>
  <c r="C12" i="26" s="1"/>
  <c r="D12" i="27"/>
  <c r="C12" i="27"/>
  <c r="D11" i="27"/>
  <c r="C11" i="26"/>
  <c r="C49" i="30" s="1"/>
  <c r="F11" i="26"/>
  <c r="C11" i="27"/>
  <c r="N21" i="27"/>
  <c r="D10" i="27"/>
  <c r="E21" i="27"/>
  <c r="E10" i="26"/>
  <c r="C10" i="26" s="1"/>
  <c r="C49" i="6" s="1"/>
  <c r="K49" i="41"/>
  <c r="I20" i="26"/>
  <c r="K49" i="40"/>
  <c r="H98" i="25"/>
  <c r="K49" i="39"/>
  <c r="J18" i="26"/>
  <c r="K49" i="38"/>
  <c r="J80" i="25"/>
  <c r="I17" i="26"/>
  <c r="K49" i="37"/>
  <c r="K49" i="36"/>
  <c r="J62" i="25"/>
  <c r="G62" i="25"/>
  <c r="I62" i="25"/>
  <c r="K49" i="35"/>
  <c r="J52" i="25"/>
  <c r="I14" i="26"/>
  <c r="K49" i="34"/>
  <c r="H43" i="25"/>
  <c r="J13" i="26"/>
  <c r="K49" i="33"/>
  <c r="N49" i="1"/>
  <c r="J33" i="25"/>
  <c r="H49" i="1"/>
  <c r="P49" i="1"/>
  <c r="Q49" i="1"/>
  <c r="K49" i="30"/>
  <c r="L49" i="1"/>
  <c r="M49" i="1"/>
  <c r="J49" i="1"/>
  <c r="F49" i="1"/>
  <c r="H25" i="25"/>
  <c r="K49" i="6"/>
  <c r="I49" i="1"/>
  <c r="J17" i="25"/>
  <c r="D49" i="6"/>
  <c r="H17" i="25"/>
  <c r="E49" i="1"/>
  <c r="G49" i="1"/>
  <c r="F21" i="27"/>
  <c r="D11" i="26" l="1"/>
  <c r="C49" i="33"/>
  <c r="C49" i="36"/>
  <c r="C49" i="34"/>
  <c r="D21" i="27"/>
  <c r="D49" i="1"/>
  <c r="K49" i="1"/>
  <c r="E10" i="24"/>
  <c r="G10" i="24"/>
  <c r="H10" i="24"/>
  <c r="I10" i="24"/>
  <c r="J10" i="24"/>
  <c r="G11" i="24"/>
  <c r="H11" i="24"/>
  <c r="I11" i="24"/>
  <c r="J11" i="24"/>
  <c r="G12" i="24"/>
  <c r="H12" i="24"/>
  <c r="I12" i="24"/>
  <c r="J12" i="24"/>
  <c r="G13" i="24"/>
  <c r="H13" i="24"/>
  <c r="I13" i="24"/>
  <c r="J13" i="24"/>
  <c r="E14" i="24"/>
  <c r="G14" i="24"/>
  <c r="H14" i="24"/>
  <c r="I14" i="24"/>
  <c r="J14" i="24"/>
  <c r="E15" i="24"/>
  <c r="G15" i="24"/>
  <c r="H15" i="24"/>
  <c r="I15" i="24"/>
  <c r="J15" i="24"/>
  <c r="E16" i="24"/>
  <c r="G16" i="24"/>
  <c r="H16" i="24"/>
  <c r="I16" i="24"/>
  <c r="J16" i="24"/>
  <c r="E17" i="24"/>
  <c r="G17" i="24"/>
  <c r="H17" i="24"/>
  <c r="I17" i="24"/>
  <c r="J17" i="24"/>
  <c r="E18" i="24"/>
  <c r="G18" i="24"/>
  <c r="H18" i="24"/>
  <c r="I18" i="24"/>
  <c r="J18" i="24"/>
  <c r="E19" i="24"/>
  <c r="G19" i="24"/>
  <c r="H19" i="24"/>
  <c r="I19" i="24"/>
  <c r="J19" i="24"/>
  <c r="E20" i="24"/>
  <c r="G20" i="24"/>
  <c r="H20" i="24"/>
  <c r="I20" i="24"/>
  <c r="J20" i="24"/>
  <c r="E43" i="25"/>
  <c r="E13" i="24" s="1"/>
  <c r="E33" i="25"/>
  <c r="E12" i="24" s="1"/>
  <c r="E25" i="25"/>
  <c r="E11" i="24" s="1"/>
  <c r="C101" i="25"/>
  <c r="D101" i="25"/>
  <c r="C102" i="25"/>
  <c r="D102" i="25"/>
  <c r="C103" i="25"/>
  <c r="D103" i="25"/>
  <c r="C104" i="25"/>
  <c r="D104" i="25"/>
  <c r="C105" i="25"/>
  <c r="D105" i="25"/>
  <c r="C92" i="25"/>
  <c r="D92" i="25"/>
  <c r="C93" i="25"/>
  <c r="C94" i="25"/>
  <c r="D94" i="25"/>
  <c r="C95" i="25"/>
  <c r="C96" i="25"/>
  <c r="D96" i="25"/>
  <c r="C97" i="25"/>
  <c r="C83" i="25"/>
  <c r="D83" i="25"/>
  <c r="C84" i="25"/>
  <c r="D84" i="25"/>
  <c r="C85" i="25"/>
  <c r="D85" i="25"/>
  <c r="C86" i="25"/>
  <c r="D86" i="25"/>
  <c r="C88" i="25"/>
  <c r="D88" i="25"/>
  <c r="C74" i="25"/>
  <c r="D74" i="25"/>
  <c r="C75" i="25"/>
  <c r="D75" i="25"/>
  <c r="C76" i="25"/>
  <c r="D76" i="25"/>
  <c r="C77" i="25"/>
  <c r="D77" i="25"/>
  <c r="C78" i="25"/>
  <c r="D78" i="25"/>
  <c r="C79" i="25"/>
  <c r="D79" i="25"/>
  <c r="C65" i="25"/>
  <c r="D65" i="25"/>
  <c r="C66" i="25"/>
  <c r="D66" i="25"/>
  <c r="C67" i="25"/>
  <c r="D67" i="25"/>
  <c r="C68" i="25"/>
  <c r="D68" i="25"/>
  <c r="C70" i="25"/>
  <c r="D70" i="25"/>
  <c r="C55" i="25"/>
  <c r="D55" i="25"/>
  <c r="C56" i="25"/>
  <c r="D56" i="25"/>
  <c r="C57" i="25"/>
  <c r="D57" i="25"/>
  <c r="C58" i="25"/>
  <c r="D58" i="25"/>
  <c r="C59" i="25"/>
  <c r="D59" i="25"/>
  <c r="C61" i="25"/>
  <c r="D61" i="25"/>
  <c r="C46" i="25"/>
  <c r="D46" i="25"/>
  <c r="C47" i="25"/>
  <c r="D47" i="25"/>
  <c r="C48" i="25"/>
  <c r="D48" i="25"/>
  <c r="C49" i="25"/>
  <c r="D49" i="25"/>
  <c r="C51" i="25"/>
  <c r="D51" i="25"/>
  <c r="C36" i="25"/>
  <c r="D36" i="25"/>
  <c r="C37" i="25"/>
  <c r="D37" i="25"/>
  <c r="C38" i="25"/>
  <c r="D38" i="25"/>
  <c r="C39" i="25"/>
  <c r="D39" i="25"/>
  <c r="C42" i="25"/>
  <c r="D42" i="25"/>
  <c r="C28" i="25"/>
  <c r="D28" i="25"/>
  <c r="C29" i="25"/>
  <c r="D29" i="25"/>
  <c r="C30" i="25"/>
  <c r="D30" i="25"/>
  <c r="C31" i="25"/>
  <c r="D31" i="25"/>
  <c r="C32" i="25"/>
  <c r="D32" i="25"/>
  <c r="C20" i="25"/>
  <c r="D20" i="25"/>
  <c r="C21" i="25"/>
  <c r="D21" i="25"/>
  <c r="C22" i="25"/>
  <c r="D22" i="25"/>
  <c r="C23" i="25"/>
  <c r="D23" i="25"/>
  <c r="C24" i="25"/>
  <c r="D24" i="25"/>
  <c r="D100" i="25"/>
  <c r="C100" i="25"/>
  <c r="D82" i="25"/>
  <c r="C82" i="25"/>
  <c r="D73" i="25"/>
  <c r="C73" i="25"/>
  <c r="D64" i="25"/>
  <c r="C64" i="25"/>
  <c r="D54" i="25"/>
  <c r="C54" i="25"/>
  <c r="D45" i="25"/>
  <c r="C45" i="25"/>
  <c r="D35" i="25"/>
  <c r="C35" i="25"/>
  <c r="D27" i="25"/>
  <c r="C27" i="25"/>
  <c r="D19" i="25"/>
  <c r="C19" i="25"/>
  <c r="C12" i="25"/>
  <c r="D12" i="25"/>
  <c r="C13" i="25"/>
  <c r="D13" i="25"/>
  <c r="C14" i="25"/>
  <c r="D14" i="25"/>
  <c r="C15" i="25"/>
  <c r="D15" i="25"/>
  <c r="C16" i="25"/>
  <c r="D16" i="25"/>
  <c r="D11" i="25"/>
  <c r="C11" i="25"/>
  <c r="A2" i="24"/>
  <c r="C89" i="25" l="1"/>
  <c r="C18" i="24" s="1"/>
  <c r="C106" i="25"/>
  <c r="C20" i="24" s="1"/>
  <c r="D106" i="25"/>
  <c r="D20" i="24" s="1"/>
  <c r="D89" i="25"/>
  <c r="D18" i="24" s="1"/>
  <c r="C80" i="25"/>
  <c r="C17" i="24" s="1"/>
  <c r="D80" i="25"/>
  <c r="D17" i="24" s="1"/>
  <c r="C71" i="25"/>
  <c r="C16" i="24" s="1"/>
  <c r="C52" i="25"/>
  <c r="C14" i="24" s="1"/>
  <c r="D71" i="25"/>
  <c r="D16" i="24" s="1"/>
  <c r="D62" i="25"/>
  <c r="D15" i="24" s="1"/>
  <c r="C62" i="25"/>
  <c r="C15" i="24" s="1"/>
  <c r="D52" i="25"/>
  <c r="D14" i="24" s="1"/>
  <c r="C43" i="25"/>
  <c r="C13" i="24" s="1"/>
  <c r="D43" i="25"/>
  <c r="D13" i="24" s="1"/>
  <c r="C33" i="25"/>
  <c r="C12" i="24" s="1"/>
  <c r="C25" i="25"/>
  <c r="C11" i="24" s="1"/>
  <c r="D33" i="25"/>
  <c r="D12" i="24" s="1"/>
  <c r="D25" i="25"/>
  <c r="D11" i="24" s="1"/>
  <c r="D17" i="25"/>
  <c r="D10" i="24" s="1"/>
  <c r="C17" i="25"/>
  <c r="C10" i="24" s="1"/>
  <c r="G21" i="24"/>
  <c r="I21" i="24"/>
  <c r="C21" i="29"/>
  <c r="C19" i="28"/>
  <c r="C21" i="27"/>
  <c r="C21" i="26"/>
  <c r="E21" i="26"/>
  <c r="F21" i="26"/>
  <c r="G21" i="26"/>
  <c r="H21" i="26"/>
  <c r="I21" i="26"/>
  <c r="J21" i="26"/>
  <c r="K21" i="26"/>
  <c r="L21" i="26"/>
  <c r="M21" i="26"/>
  <c r="N21" i="26"/>
  <c r="O21" i="26"/>
  <c r="T21" i="26"/>
  <c r="U21" i="26"/>
  <c r="V21" i="26"/>
  <c r="W21" i="26"/>
  <c r="D95" i="25" l="1"/>
  <c r="D91" i="25"/>
  <c r="D97" i="25"/>
  <c r="C91" i="25"/>
  <c r="C98" i="25" s="1"/>
  <c r="C19" i="24" s="1"/>
  <c r="D93" i="25"/>
  <c r="F21" i="24"/>
  <c r="E21" i="24"/>
  <c r="C21" i="24" s="1"/>
  <c r="J21" i="24"/>
  <c r="H21" i="24"/>
  <c r="D98" i="25" l="1"/>
  <c r="D19" i="24" s="1"/>
  <c r="D21" i="24"/>
  <c r="C49" i="1" l="1"/>
  <c r="D10" i="26"/>
  <c r="S12" i="26"/>
  <c r="S13" i="26"/>
  <c r="S14" i="26"/>
  <c r="S15" i="26"/>
  <c r="D13" i="26" l="1"/>
  <c r="D14" i="26"/>
  <c r="D12" i="26"/>
  <c r="D15" i="26"/>
  <c r="S16" i="26"/>
  <c r="S17" i="26"/>
  <c r="S18" i="26"/>
  <c r="D18" i="26" s="1"/>
  <c r="S19" i="26"/>
  <c r="S20" i="26"/>
  <c r="D20" i="26" l="1"/>
  <c r="D17" i="26"/>
  <c r="D16" i="26"/>
  <c r="S21" i="26"/>
  <c r="O49" i="1" s="1"/>
  <c r="Q21" i="26"/>
  <c r="P21" i="26"/>
  <c r="D19" i="26"/>
  <c r="R21" i="26"/>
  <c r="D21" i="26" l="1"/>
</calcChain>
</file>

<file path=xl/sharedStrings.xml><?xml version="1.0" encoding="utf-8"?>
<sst xmlns="http://schemas.openxmlformats.org/spreadsheetml/2006/main" count="917" uniqueCount="232">
  <si>
    <t>2-жадвал</t>
  </si>
  <si>
    <t xml:space="preserve"> мурожаатларнинг кўриб чиқиш натижалари тўғрисида маълумот</t>
  </si>
  <si>
    <t>№</t>
  </si>
  <si>
    <t>Туман ҳокими</t>
  </si>
  <si>
    <t>Шаҳар ҳокими</t>
  </si>
  <si>
    <t>2024 ва 2025 йиллар давомида  Тошкент вилояти  шаҳар ва туман ҳокимлигига  жисмоний ва юридик шахслардан тушган ва назоратга олинган</t>
  </si>
  <si>
    <t>Вилоят ҳокими                                                                                                                                                                                              З.Мирзаев</t>
  </si>
  <si>
    <t>Вилоят ҳокими                                                                                        З.Мирзаев</t>
  </si>
  <si>
    <t>1-жадвал</t>
  </si>
  <si>
    <t>Вилоят ҳокими                                                                                                                        З.Мирзаев</t>
  </si>
  <si>
    <t>йўл қўйганликлар учун жавобгарликка тортилганлик тўғрисида маълумот</t>
  </si>
  <si>
    <t xml:space="preserve">мурожаатларни кўриб чиқишда раҳбар ва масъул ходимлар  томонидан камчиликлар, қонунбузарликка  </t>
  </si>
  <si>
    <t>6-жадвал</t>
  </si>
  <si>
    <t>Hokimiyat apparatida   ko‘rilgan</t>
  </si>
  <si>
    <t>Hududiy idoralarga yuborilgan</t>
  </si>
  <si>
    <t>Ko‘rib chiqilmoqda</t>
  </si>
  <si>
    <t>T/r</t>
  </si>
  <si>
    <t>Hokim va o‘rinbosarlari</t>
  </si>
  <si>
    <t>Jami murojaatlar</t>
  </si>
  <si>
    <t>Murojaatlar shakllari</t>
  </si>
  <si>
    <t>Yozma 
murojaatlar</t>
  </si>
  <si>
    <t xml:space="preserve">Elektron 
murojaatlar     </t>
  </si>
  <si>
    <t>2025-y</t>
  </si>
  <si>
    <r>
      <t xml:space="preserve">Shaxsiy va sayyor qabullar 
</t>
    </r>
    <r>
      <rPr>
        <sz val="26"/>
        <rFont val="Times New Roman"/>
        <family val="1"/>
        <charset val="204"/>
      </rPr>
      <t>(og‘zaki murojaatlar)</t>
    </r>
  </si>
  <si>
    <t>Jami</t>
  </si>
  <si>
    <t>Jami
 murojaatlar</t>
  </si>
  <si>
    <r>
      <t xml:space="preserve">Shaxsiy va sayyor 
qabullar 
</t>
    </r>
    <r>
      <rPr>
        <i/>
        <sz val="22"/>
        <rFont val="Times New Roman"/>
        <family val="1"/>
        <charset val="204"/>
      </rPr>
      <t>(og‘zaki murojaatlar)</t>
    </r>
  </si>
  <si>
    <t>Elektron 
murojaatlar</t>
  </si>
  <si>
    <t>Shahar va tumanlar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</si>
  <si>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</si>
  <si>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</si>
  <si>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</si>
  <si>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</si>
  <si>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</si>
  <si>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</si>
  <si>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</si>
  <si>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MFYga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</si>
  <si>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</si>
  <si>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</si>
  <si>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</si>
  <si>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</si>
  <si>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</si>
  <si>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Vazirlar Mahkamasidan kelgan</t>
  </si>
  <si>
    <t>O‘tkazilgan sayyor qabul 
soni</t>
  </si>
  <si>
    <t>Jismoniy shaxslar bo‘yicha</t>
  </si>
  <si>
    <t>Yuridik shaxslar bo‘yicha</t>
  </si>
  <si>
    <t>Jami 
murojaatlar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</si>
  <si>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</si>
  <si>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</si>
  <si>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</si>
  <si>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</si>
  <si>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</si>
  <si>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</si>
  <si>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Qanoat-lanti-rilgan</t>
  </si>
  <si>
    <t>Rad etilgan</t>
  </si>
  <si>
    <t>Ko‘rmay qoldi-rilgan yoki anonim deb topilgan</t>
  </si>
  <si>
    <t>Ko‘rib chiqil-moqda</t>
  </si>
  <si>
    <t>Tushun-tirish berilgan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</si>
  <si>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</si>
  <si>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</si>
  <si>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</si>
  <si>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</si>
  <si>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</si>
  <si>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</si>
  <si>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</si>
  <si>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</si>
  <si>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</si>
  <si>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</si>
  <si>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</si>
  <si>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</si>
  <si>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</si>
  <si>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</si>
  <si>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</si>
  <si>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</si>
  <si>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</si>
  <si>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</si>
  <si>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</si>
  <si>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</si>
  <si>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</si>
  <si>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</si>
  <si>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</si>
  <si>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</si>
  <si>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</si>
  <si>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</si>
  <si>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</si>
  <si>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</si>
  <si>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</si>
  <si>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</si>
  <si>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</si>
  <si>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</si>
  <si>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</si>
  <si>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</si>
  <si>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</si>
  <si>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</si>
  <si>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</si>
  <si>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</si>
  <si>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</si>
  <si>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</si>
  <si>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</si>
  <si>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</si>
  <si>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</si>
  <si>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</si>
  <si>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</si>
  <si>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Murojaatda ko‘tarilgan masalalar</t>
  </si>
  <si>
    <t>Jami 
murojaatlar 
soni</t>
  </si>
  <si>
    <t>Yozma
murojaatlar</t>
  </si>
  <si>
    <t xml:space="preserve">Elektron
murojaatlar        </t>
  </si>
  <si>
    <r>
      <t xml:space="preserve">Og‘zaki murojaatlar
</t>
    </r>
    <r>
      <rPr>
        <i/>
        <sz val="20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</si>
  <si>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</si>
  <si>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</si>
  <si>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</si>
  <si>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</si>
  <si>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</si>
  <si>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</si>
  <si>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</si>
  <si>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</si>
  <si>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2025-yil bo‘yicha murojaatlarni ko‘rib chiqish holatlari</t>
  </si>
  <si>
    <t xml:space="preserve">Yozma  murojaatlar </t>
  </si>
  <si>
    <t>Elektron murojaatlar</t>
  </si>
  <si>
    <t>Tegishliligi bo‘yicha yuborilgan</t>
  </si>
  <si>
    <t>Navoiy shahar</t>
  </si>
  <si>
    <t>Zarafshon shahar</t>
  </si>
  <si>
    <t>Karmana tumani</t>
  </si>
  <si>
    <t>Konimex tumani</t>
  </si>
  <si>
    <t>Qiziltepa tumani</t>
  </si>
  <si>
    <t>Navbahor tumani</t>
  </si>
  <si>
    <t>Nurota tumani</t>
  </si>
  <si>
    <t>Tomdi tumani</t>
  </si>
  <si>
    <t>Uchquduq tumani</t>
  </si>
  <si>
    <t xml:space="preserve">Xatirchi tumani </t>
  </si>
  <si>
    <t>G‘ozgon shahar</t>
  </si>
  <si>
    <t>Shahar hokimi N.Jo'rayev</t>
  </si>
  <si>
    <t xml:space="preserve">Shahar hokimining birinchi o'rinbosari N.Zoyirov </t>
  </si>
  <si>
    <t>Shahar hokimi o'rinbosari  M.Qodirov</t>
  </si>
  <si>
    <t>Shahar hokimi o'rinbosari R.Shodiyev</t>
  </si>
  <si>
    <t>Shahar hokimi o'rinbosari O'.Bo'ronov</t>
  </si>
  <si>
    <t>Shahar hokimi o'rinbosari  D.Egamova</t>
  </si>
  <si>
    <t>Hokim o`rinbosari  D.Nazarov</t>
  </si>
  <si>
    <t>Hokim o`rinbosari N.Shomiyeva</t>
  </si>
  <si>
    <t>Hokim o`rinbosari O`.Tillaev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</si>
  <si>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</si>
  <si>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</si>
  <si>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</si>
  <si>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</si>
  <si>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</si>
  <si>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</si>
  <si>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</si>
  <si>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Tuman hokimi B.Bobomurodov</t>
  </si>
  <si>
    <t>Hokimning birinchi o‘rinbosari N.Hayitov</t>
  </si>
  <si>
    <t>Hokim o‘rinbosari  X.Aliyev</t>
  </si>
  <si>
    <t>Hokim o‘rinbosari M.Giyosov</t>
  </si>
  <si>
    <t>Hokim o‘rinbosari X.Farmonov</t>
  </si>
  <si>
    <t>Hokim o‘rinbosari O‘.Istamov</t>
  </si>
  <si>
    <t>Hokim o‘rinbosari M.Nurulloyeva</t>
  </si>
  <si>
    <t>Hokim o‘rinbosari M.Gʻafurov</t>
  </si>
  <si>
    <t>Tuman hokimi  A.Fayziyev</t>
  </si>
  <si>
    <t>Tuman hokimning birinchi o‘rinbosari A.Bo‘riyev</t>
  </si>
  <si>
    <t>Tuman hokimi  o‘rinbosari O.Oxunjonov</t>
  </si>
  <si>
    <t>Tuman hokimining o‘rinbosari A.Saidov</t>
  </si>
  <si>
    <t>Tuman hokimining o‘rinbosari Sh.Vafoyev</t>
  </si>
  <si>
    <t>Tuman hokimining o‘rinbosari A.Allayev</t>
  </si>
  <si>
    <t>Tuman hokimi o‘rinbosari  G.Bobomurodova</t>
  </si>
  <si>
    <t xml:space="preserve">Hokim - Umarov Orzumurod Fayzullaevich </t>
  </si>
  <si>
    <t>Hokimning birinchi o‘rinbosari - Madenov Orazbek Keldibaevich</t>
  </si>
  <si>
    <t>Hokimning o‘rinbosari - Qunaqbaev Raxmet Isaevich</t>
  </si>
  <si>
    <t>Hokimning o‘rinbosari - Eshnazarov Sardor Sayidaxmadovich</t>
  </si>
  <si>
    <t>Hokimning o‘rinbosari - Qarjabov Qojaxmed Junisovich</t>
  </si>
  <si>
    <t>Hokimning o‘rinbosari -Beknazarov Nurlan Nurmurzaevich</t>
  </si>
  <si>
    <t>Hokimning o‘rinbosari - Dospanbetova Alma Auelbekovna</t>
  </si>
  <si>
    <t xml:space="preserve">Tuman hokimi U. Yelmuratov  </t>
  </si>
  <si>
    <t>Hokim o`rinbosari S. Hamrayev</t>
  </si>
  <si>
    <t>Hokim o`rinbosari E. Rasulov</t>
  </si>
  <si>
    <t>Hokim o`rinbosari S.Muratov</t>
  </si>
  <si>
    <t xml:space="preserve"> Hokim o`rinbosari N. Muratov</t>
  </si>
  <si>
    <t>Hokim o`rinbosari  D. Astanov</t>
  </si>
  <si>
    <t>Hokim o`rinbosari N. Najmiddinova</t>
  </si>
  <si>
    <t>Tuman hokimi U.Adizov</t>
  </si>
  <si>
    <t>Hokim o‘rinbosari U.Baxriddinov</t>
  </si>
  <si>
    <t>Hokim o‘rinbosari  J.Chiniqulov</t>
  </si>
  <si>
    <t>Hokim o‘rinbosari M.Abdullayev</t>
  </si>
  <si>
    <t>Shahar hokimi N.Rahmonov</t>
  </si>
  <si>
    <t>Hokim o‘rinbosari A.Shoxmirzayev</t>
  </si>
  <si>
    <t>Hokim o‘rinbosari X.Oripov</t>
  </si>
  <si>
    <t>Hokim o‘rinbosari S.Ebotov</t>
  </si>
  <si>
    <t>Hokim o‘rinbosari S.Uvaytov</t>
  </si>
  <si>
    <t>Hokim o‘rinbosari L.Tursunova</t>
  </si>
  <si>
    <t>Hokim - Rashidov Alisher Abdurazoqovich</t>
  </si>
  <si>
    <t>Hokimning birinchi o‘rinbosari - Jumaboyev Murodjon Soibnazarovich</t>
  </si>
  <si>
    <t>Hokimning o‘rinbosari - Sobirov Jamshid O‘ktamovich</t>
  </si>
  <si>
    <t>Hokimning o‘rinbosari - G‘ulomova Zafar Asatullayevich</t>
  </si>
  <si>
    <t>Hokimning o‘rinbosari -Abdullayev Mirolim G‘ayratjon o‘g‘li</t>
  </si>
  <si>
    <t>Hokimning o‘rinbosari - Tuxliyev Abror Mansurovich</t>
  </si>
  <si>
    <t>Hokimning o‘rinbosari - Ergashea Gullola Turaqulovna</t>
  </si>
  <si>
    <t>Shahar hokimi  Ergashev Dilmurod Bekmurodovich</t>
  </si>
  <si>
    <t>Hokim o'rinbosari Tursunov Iskandar</t>
  </si>
  <si>
    <t>Hokimning birinchi o'rinbosari Haqberdiyev O'tkir</t>
  </si>
  <si>
    <t>Hokim o'rinbosari Mirzayev Javohir</t>
  </si>
  <si>
    <t>Hokim o'rinbosari Yorqulov Azimjon</t>
  </si>
  <si>
    <t>Hokim o'rinbosari Rahimova Nasiba</t>
  </si>
  <si>
    <t>1а-jadval</t>
  </si>
  <si>
    <t>Viloyat hokimining birinchi o'rinbosari                                                                                 R.Sulaymonov</t>
  </si>
  <si>
    <t>jami murojaatlarning bo‘yicha taqqoslama tahlili to‘g‘risida ma'lumot</t>
  </si>
  <si>
    <t>3-jadval</t>
  </si>
  <si>
    <t>murojaatlarning turlari bo‘yicha taqqoslama tahlili to‘g‘risida ma'lumot</t>
  </si>
  <si>
    <t>4-jadval</t>
  </si>
  <si>
    <t xml:space="preserve">Viloyat hokimimning birinchi o'rinbosari                                                             R.Sulaymonov                                                                                </t>
  </si>
  <si>
    <t xml:space="preserve"> Prezidentining  Xalq qabulxonalari va Virtual qabulxonasi orqali tushgan murojaatlar to‘g‘risida ma'lumot</t>
  </si>
  <si>
    <t xml:space="preserve">5-jadval </t>
  </si>
  <si>
    <t>Viloyatning hokimining birinchi o'rinbosari                                                                                  R.Sulaymonov</t>
  </si>
  <si>
    <t>2024 ва 2025 йиллар  давомида Хатирчи тумани ҳокимлигига  жисмоний ва юридик шахслардан тушган ва назоратга олинган</t>
  </si>
  <si>
    <t>2024 ва 2025 йиллар  давомида Навоий шаҳар ҳокимлигига  жисмоний ва юридик шахслардан тушган ва назоратга олинган</t>
  </si>
  <si>
    <t>2024 ва 2025 йиллар  давомида Зарафшон шаҳар ҳокимлигига  жисмоний ва юридик шахслардан тушган ва назоратга олинган</t>
  </si>
  <si>
    <t>2024 ва 2025 йиллар  давомида Ғозғон шаҳар ҳокимлигига  жисмоний ва юридик шахслардан тушган ва назоратга олинган</t>
  </si>
  <si>
    <t>2024 ва 2025 йиллар  давомида Кармана туман ҳокимлигига  жисмоний ва юридик шахслардан тушган ва назоратга олинган</t>
  </si>
  <si>
    <t>2024 ва 2025 йиллар  давомида Конимех туман ҳокимлигига  жисмоний ва юридик шахслардан тушган ва назоратга олинган</t>
  </si>
  <si>
    <t>2024 ва 2025 йиллар  давомида Қизилтепа туман ҳокимлигига  жисмоний ва юридик шахслардан тушган ва назоратга олинган</t>
  </si>
  <si>
    <t>2024 ва 2025 йиллар  давомида Навбаҳор туман ҳокимлигига  жисмоний ва юридик шахслардан тушган ва назоратга олинган</t>
  </si>
  <si>
    <t>2024 ва 2025 йиллар  давомида Нурота тумани ҳокимлигига  жисмоний ва юридик шахслардан тушган ва назоратга олинган</t>
  </si>
  <si>
    <t>2024 ва 2025 йиллар  давомида Томди тумани ҳокимлигига  жисмоний ва юридик шахслардан тушган ва назоратга олинган</t>
  </si>
  <si>
    <t>2024 ва 2025 йиллар  давомида Учқудуқ тумани ҳокимлигига  жисмоний ва юридик шахслардан тушган ва назоратга олинган</t>
  </si>
  <si>
    <t>2025 va 2026 yil I-chorak davomida Navoiy viloyati shahar va tumanlar hokimliklari rahbariyati tomonidan ko‘rib chiqilgan
jismoniy va yuridik shaxslarning murojaatlari to‘g‘risida ma'lumot</t>
  </si>
  <si>
    <t>2026-y</t>
  </si>
  <si>
    <t xml:space="preserve">2025 ва 2026 йил 1-чораклар давомида Навоий вилоятининг шаҳар ва туманлар ҳокимлигида жисмоний ва юридик шахсларнинг  </t>
  </si>
  <si>
    <t xml:space="preserve">2026 yil I-chorak davomida Navoiy viloyati shahar va tumanlar hokimliklariga  jismoniy va yuridik shaxslardan O‘zbekiston Respublikasi  </t>
  </si>
  <si>
    <t xml:space="preserve">2025 va 2026 yillar I-choragi davomida Navoiy viloyati shaxar va tuman hokimliklariga  jismoniy va yuridik shaxslardan tushgan  </t>
  </si>
  <si>
    <t xml:space="preserve">2024 va 2025 yillar I-choragi davomida  Navoiy viloyati shahar va tumanlar hokimliklariga jismoniy va yuridik shaxslardan tushgan </t>
  </si>
  <si>
    <t>Hokim o`rinbosari Sh.Zayniyev</t>
  </si>
  <si>
    <t>Hokim o`rinbosari A.Tashnazarov</t>
  </si>
  <si>
    <t>Hokim o`rinbosari Sh. Azamov</t>
  </si>
  <si>
    <t>Hokim o`rinbosari S.Sattorov</t>
  </si>
  <si>
    <t>Tuman hokimi Sh.Boltaev</t>
  </si>
  <si>
    <t xml:space="preserve">Hokim o‘rinbosari A.Yusupov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</si>
</sst>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3">
    <font>
      <sz val="10"/>
      <name val="Arial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2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charset val="186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i/>
      <sz val="26"/>
      <name val="Times New Roman"/>
      <family val="1"/>
      <charset val="204"/>
    </font>
    <font>
      <i/>
      <sz val="24"/>
      <name val="Times New Roman"/>
      <family val="1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36"/>
      <name val="Calibri"/>
      <family val="2"/>
      <charset val="204"/>
    </font>
    <font>
      <i/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8"/>
      <color rgb="FF000000"/>
      <name val="Times"/>
      <family val="1"/>
    </font>
    <font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1"/>
      <name val="Times New Roman"/>
      <family val="1"/>
      <charset val="204"/>
    </font>
    <font>
      <i/>
      <sz val="21"/>
      <color theme="1"/>
      <name val="Times New Roman"/>
      <family val="1"/>
      <charset val="204"/>
    </font>
    <font>
      <i/>
      <sz val="2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0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9" fontId="25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6" fillId="0" borderId="0"/>
    <xf numFmtId="0" fontId="22" fillId="0" borderId="0"/>
  </cellStyleXfs>
  <cellXfs count="500">
    <xf numFmtId="0" fontId="0" fillId="0" borderId="0" xfId="0">
      <alignment vertical="center"/>
    </xf>
    <xf numFmtId="0" fontId="16" fillId="0" borderId="0" xfId="11" applyFont="1"/>
    <xf numFmtId="0" fontId="2" fillId="0" borderId="0" xfId="11" applyFont="1"/>
    <xf numFmtId="0" fontId="2" fillId="5" borderId="0" xfId="11" applyFont="1" applyFill="1"/>
    <xf numFmtId="0" fontId="2" fillId="0" borderId="0" xfId="11" applyFont="1" applyAlignment="1">
      <alignment horizontal="center"/>
    </xf>
    <xf numFmtId="0" fontId="2" fillId="0" borderId="0" xfId="11" applyFont="1" applyBorder="1"/>
    <xf numFmtId="0" fontId="13" fillId="0" borderId="0" xfId="11" applyFont="1" applyBorder="1"/>
    <xf numFmtId="0" fontId="29" fillId="0" borderId="0" xfId="11" applyFont="1" applyBorder="1"/>
    <xf numFmtId="0" fontId="2" fillId="5" borderId="0" xfId="11" applyFont="1" applyFill="1" applyBorder="1"/>
    <xf numFmtId="0" fontId="10" fillId="0" borderId="0" xfId="11" applyFont="1"/>
    <xf numFmtId="0" fontId="10" fillId="5" borderId="0" xfId="11" applyFont="1" applyFill="1"/>
    <xf numFmtId="0" fontId="10" fillId="0" borderId="0" xfId="11" applyFont="1" applyBorder="1"/>
    <xf numFmtId="0" fontId="10" fillId="5" borderId="0" xfId="11" applyFont="1" applyFill="1" applyBorder="1"/>
    <xf numFmtId="164" fontId="33" fillId="0" borderId="0" xfId="11" applyNumberFormat="1" applyFont="1" applyBorder="1" applyAlignment="1">
      <alignment horizontal="center" vertical="center" wrapText="1"/>
    </xf>
    <xf numFmtId="164" fontId="33" fillId="5" borderId="0" xfId="11" applyNumberFormat="1" applyFont="1" applyFill="1" applyBorder="1" applyAlignment="1">
      <alignment horizontal="center" vertical="center" wrapText="1"/>
    </xf>
    <xf numFmtId="9" fontId="34" fillId="0" borderId="0" xfId="11" applyNumberFormat="1" applyFont="1" applyBorder="1" applyAlignment="1">
      <alignment horizontal="center" vertical="center" wrapText="1"/>
    </xf>
    <xf numFmtId="0" fontId="35" fillId="0" borderId="0" xfId="11" applyFont="1" applyBorder="1" applyAlignment="1">
      <alignment horizontal="center" vertical="center" wrapText="1"/>
    </xf>
    <xf numFmtId="0" fontId="36" fillId="0" borderId="0" xfId="11" applyFont="1" applyBorder="1" applyAlignment="1">
      <alignment horizontal="center" vertical="center" wrapText="1"/>
    </xf>
    <xf numFmtId="0" fontId="37" fillId="0" borderId="0" xfId="11" applyFont="1" applyBorder="1"/>
    <xf numFmtId="0" fontId="2" fillId="0" borderId="0" xfId="11" applyFont="1" applyAlignment="1">
      <alignment vertical="center"/>
    </xf>
    <xf numFmtId="0" fontId="14" fillId="5" borderId="0" xfId="11" applyFont="1" applyFill="1"/>
    <xf numFmtId="1" fontId="2" fillId="0" borderId="0" xfId="11" applyNumberFormat="1" applyFont="1"/>
    <xf numFmtId="1" fontId="14" fillId="0" borderId="0" xfId="11" applyNumberFormat="1" applyFont="1"/>
    <xf numFmtId="1" fontId="4" fillId="5" borderId="0" xfId="11" applyNumberFormat="1" applyFont="1" applyFill="1" applyBorder="1" applyAlignment="1">
      <alignment horizontal="center" vertical="center" wrapText="1"/>
    </xf>
    <xf numFmtId="1" fontId="17" fillId="5" borderId="0" xfId="11" applyNumberFormat="1" applyFont="1" applyFill="1" applyBorder="1" applyAlignment="1">
      <alignment horizontal="center" vertical="center" wrapText="1"/>
    </xf>
    <xf numFmtId="1" fontId="6" fillId="5" borderId="0" xfId="11" applyNumberFormat="1" applyFont="1" applyFill="1" applyBorder="1" applyAlignment="1">
      <alignment horizontal="center" vertical="center" wrapText="1"/>
    </xf>
    <xf numFmtId="0" fontId="16" fillId="5" borderId="0" xfId="11" applyFont="1" applyFill="1"/>
    <xf numFmtId="1" fontId="6" fillId="5" borderId="0" xfId="11" applyNumberFormat="1" applyFont="1" applyFill="1" applyBorder="1" applyAlignment="1">
      <alignment horizontal="center" vertical="center"/>
    </xf>
    <xf numFmtId="0" fontId="4" fillId="5" borderId="0" xfId="11" applyFont="1" applyFill="1" applyBorder="1" applyAlignment="1">
      <alignment horizontal="center" vertical="center" wrapText="1"/>
    </xf>
    <xf numFmtId="0" fontId="14" fillId="0" borderId="0" xfId="11" applyFont="1" applyFill="1"/>
    <xf numFmtId="0" fontId="2" fillId="0" borderId="0" xfId="11" applyFont="1" applyFill="1"/>
    <xf numFmtId="1" fontId="2" fillId="0" borderId="0" xfId="11" applyNumberFormat="1" applyFont="1" applyFill="1"/>
    <xf numFmtId="0" fontId="10" fillId="0" borderId="0" xfId="11" applyFont="1" applyFill="1"/>
    <xf numFmtId="0" fontId="14" fillId="0" borderId="0" xfId="11" applyFont="1" applyFill="1" applyBorder="1"/>
    <xf numFmtId="0" fontId="16" fillId="0" borderId="0" xfId="11" applyFont="1" applyProtection="1">
      <protection locked="0"/>
    </xf>
    <xf numFmtId="0" fontId="32" fillId="0" borderId="0" xfId="11" applyFont="1" applyProtection="1">
      <protection locked="0"/>
    </xf>
    <xf numFmtId="0" fontId="27" fillId="5" borderId="0" xfId="11" applyFont="1" applyFill="1" applyBorder="1" applyAlignment="1" applyProtection="1">
      <alignment horizontal="center"/>
      <protection locked="0"/>
    </xf>
    <xf numFmtId="1" fontId="29" fillId="0" borderId="0" xfId="11" applyNumberFormat="1" applyFont="1" applyAlignment="1" applyProtection="1">
      <alignment horizontal="center" vertical="center"/>
      <protection locked="0"/>
    </xf>
    <xf numFmtId="1" fontId="1" fillId="0" borderId="0" xfId="11" applyNumberFormat="1" applyFont="1" applyBorder="1" applyAlignment="1" applyProtection="1">
      <alignment horizontal="center" vertical="center" wrapText="1"/>
      <protection locked="0"/>
    </xf>
    <xf numFmtId="0" fontId="16" fillId="0" borderId="0" xfId="11" applyFont="1" applyAlignment="1" applyProtection="1">
      <alignment horizontal="left" wrapText="1"/>
      <protection locked="0"/>
    </xf>
    <xf numFmtId="1" fontId="1" fillId="5" borderId="0" xfId="11" applyNumberFormat="1" applyFont="1" applyFill="1" applyBorder="1" applyAlignment="1" applyProtection="1">
      <alignment horizontal="center" vertical="center" wrapText="1"/>
      <protection locked="0"/>
    </xf>
    <xf numFmtId="0" fontId="27" fillId="5" borderId="0" xfId="11" applyFont="1" applyFill="1" applyBorder="1" applyProtection="1">
      <protection locked="0"/>
    </xf>
    <xf numFmtId="0" fontId="27" fillId="5" borderId="0" xfId="11" applyFont="1" applyFill="1" applyBorder="1" applyAlignment="1" applyProtection="1">
      <alignment horizontal="center" vertical="center"/>
      <protection locked="0"/>
    </xf>
    <xf numFmtId="1" fontId="30" fillId="5" borderId="0" xfId="11" applyNumberFormat="1" applyFont="1" applyFill="1" applyBorder="1" applyAlignment="1" applyProtection="1">
      <alignment horizontal="center" vertical="center"/>
      <protection locked="0"/>
    </xf>
    <xf numFmtId="1" fontId="27" fillId="5" borderId="0" xfId="11" applyNumberFormat="1" applyFont="1" applyFill="1" applyBorder="1" applyAlignment="1" applyProtection="1">
      <alignment horizontal="center" vertical="center"/>
      <protection locked="0"/>
    </xf>
    <xf numFmtId="0" fontId="28" fillId="0" borderId="0" xfId="11" applyFont="1" applyBorder="1" applyProtection="1">
      <protection locked="0"/>
    </xf>
    <xf numFmtId="0" fontId="16" fillId="0" borderId="0" xfId="11" applyFont="1" applyBorder="1" applyProtection="1">
      <protection locked="0"/>
    </xf>
    <xf numFmtId="0" fontId="14" fillId="0" borderId="0" xfId="11" applyFont="1" applyBorder="1" applyProtection="1">
      <protection locked="0"/>
    </xf>
    <xf numFmtId="0" fontId="6" fillId="0" borderId="0" xfId="11" applyFont="1" applyProtection="1">
      <protection locked="0"/>
    </xf>
    <xf numFmtId="0" fontId="1" fillId="0" borderId="0" xfId="11" applyFont="1" applyProtection="1">
      <protection locked="0"/>
    </xf>
    <xf numFmtId="0" fontId="14" fillId="0" borderId="0" xfId="11" applyFont="1" applyProtection="1">
      <protection locked="0"/>
    </xf>
    <xf numFmtId="0" fontId="16" fillId="0" borderId="0" xfId="11" applyFont="1" applyFill="1" applyBorder="1" applyProtection="1">
      <protection locked="0"/>
    </xf>
    <xf numFmtId="0" fontId="27" fillId="5" borderId="1" xfId="11" applyFont="1" applyFill="1" applyBorder="1" applyAlignment="1" applyProtection="1">
      <alignment horizontal="left" vertical="center" wrapText="1"/>
    </xf>
    <xf numFmtId="49" fontId="27" fillId="5" borderId="1" xfId="11" applyNumberFormat="1" applyFont="1" applyFill="1" applyBorder="1" applyAlignment="1" applyProtection="1">
      <alignment horizontal="left" vertical="center" wrapText="1"/>
    </xf>
    <xf numFmtId="0" fontId="28" fillId="5" borderId="32" xfId="0" applyFont="1" applyFill="1" applyBorder="1" applyAlignment="1" applyProtection="1">
      <alignment horizontal="center" vertical="center" wrapText="1"/>
    </xf>
    <xf numFmtId="0" fontId="28" fillId="5" borderId="47" xfId="0" applyFont="1" applyFill="1" applyBorder="1" applyAlignment="1" applyProtection="1">
      <alignment horizontal="center" vertical="center" wrapText="1"/>
    </xf>
    <xf numFmtId="0" fontId="28" fillId="5" borderId="46" xfId="0" applyFont="1" applyFill="1" applyBorder="1" applyAlignment="1" applyProtection="1">
      <alignment horizontal="center" vertical="center" wrapText="1"/>
    </xf>
    <xf numFmtId="0" fontId="27" fillId="5" borderId="13" xfId="11" applyFont="1" applyFill="1" applyBorder="1" applyAlignment="1" applyProtection="1">
      <alignment horizontal="center" vertical="center" wrapText="1"/>
    </xf>
    <xf numFmtId="0" fontId="27" fillId="5" borderId="18" xfId="11" applyFont="1" applyFill="1" applyBorder="1" applyAlignment="1" applyProtection="1">
      <alignment horizontal="center" vertical="center" wrapText="1"/>
    </xf>
    <xf numFmtId="0" fontId="27" fillId="5" borderId="32" xfId="11" applyFont="1" applyFill="1" applyBorder="1" applyAlignment="1" applyProtection="1">
      <alignment horizontal="center" vertical="center" wrapText="1"/>
    </xf>
    <xf numFmtId="0" fontId="27" fillId="5" borderId="45" xfId="11" applyFont="1" applyFill="1" applyBorder="1" applyAlignment="1" applyProtection="1">
      <alignment horizontal="center" vertical="center" wrapText="1"/>
    </xf>
    <xf numFmtId="0" fontId="27" fillId="5" borderId="46" xfId="11" applyFont="1" applyFill="1" applyBorder="1" applyAlignment="1" applyProtection="1">
      <alignment horizontal="center" vertical="center" wrapText="1"/>
    </xf>
    <xf numFmtId="1" fontId="28" fillId="0" borderId="1" xfId="11" applyNumberFormat="1" applyFont="1" applyFill="1" applyBorder="1" applyAlignment="1" applyProtection="1">
      <alignment horizontal="center" vertical="center" wrapText="1"/>
    </xf>
    <xf numFmtId="1" fontId="28" fillId="0" borderId="19" xfId="11" applyNumberFormat="1" applyFont="1" applyFill="1" applyBorder="1" applyAlignment="1" applyProtection="1">
      <alignment horizontal="center" vertical="center" wrapText="1"/>
    </xf>
    <xf numFmtId="1" fontId="28" fillId="6" borderId="1" xfId="11" applyNumberFormat="1" applyFont="1" applyFill="1" applyBorder="1" applyAlignment="1" applyProtection="1">
      <alignment horizontal="center" vertical="center" wrapText="1"/>
    </xf>
    <xf numFmtId="0" fontId="16" fillId="5" borderId="0" xfId="11" applyFont="1" applyFill="1" applyAlignment="1" applyProtection="1">
      <alignment horizontal="center" vertical="center"/>
      <protection locked="0"/>
    </xf>
    <xf numFmtId="0" fontId="4" fillId="5" borderId="0" xfId="11" applyFont="1" applyFill="1" applyAlignment="1" applyProtection="1">
      <alignment horizontal="center" vertical="center"/>
      <protection locked="0"/>
    </xf>
    <xf numFmtId="0" fontId="16" fillId="5" borderId="0" xfId="11" applyFont="1" applyFill="1" applyBorder="1" applyAlignment="1" applyProtection="1">
      <alignment horizontal="center" vertical="center"/>
      <protection locked="0"/>
    </xf>
    <xf numFmtId="0" fontId="6" fillId="5" borderId="0" xfId="11" applyFont="1" applyFill="1" applyBorder="1" applyAlignment="1" applyProtection="1">
      <alignment horizontal="center" vertical="center"/>
      <protection locked="0"/>
    </xf>
    <xf numFmtId="0" fontId="19" fillId="5" borderId="0" xfId="11" applyFont="1" applyFill="1" applyBorder="1" applyAlignment="1" applyProtection="1">
      <alignment horizontal="center" vertical="center"/>
      <protection locked="0"/>
    </xf>
    <xf numFmtId="0" fontId="6" fillId="5" borderId="1" xfId="11" applyFont="1" applyFill="1" applyBorder="1" applyAlignment="1" applyProtection="1">
      <alignment horizontal="center" vertical="center" wrapText="1"/>
      <protection locked="0"/>
    </xf>
    <xf numFmtId="0" fontId="16" fillId="0" borderId="0" xfId="11" applyFont="1" applyFill="1" applyAlignment="1" applyProtection="1">
      <alignment horizontal="center" vertical="center"/>
      <protection locked="0"/>
    </xf>
    <xf numFmtId="0" fontId="16" fillId="0" borderId="0" xfId="11" applyFont="1" applyFill="1" applyBorder="1" applyAlignment="1" applyProtection="1">
      <alignment horizontal="center" vertical="center"/>
      <protection locked="0"/>
    </xf>
    <xf numFmtId="0" fontId="1" fillId="0" borderId="1" xfId="1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left" vertical="center" wrapText="1"/>
      <protection locked="0"/>
    </xf>
    <xf numFmtId="3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/>
      <protection locked="0"/>
    </xf>
    <xf numFmtId="1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11" applyNumberFormat="1" applyFont="1" applyFill="1" applyBorder="1" applyAlignment="1" applyProtection="1">
      <alignment horizontal="center" vertical="center"/>
      <protection locked="0"/>
    </xf>
    <xf numFmtId="0" fontId="1" fillId="0" borderId="1" xfId="11" applyFont="1" applyFill="1" applyBorder="1" applyAlignment="1" applyProtection="1">
      <alignment horizontal="left" vertical="center"/>
      <protection locked="0"/>
    </xf>
    <xf numFmtId="0" fontId="1" fillId="5" borderId="0" xfId="11" applyFont="1" applyFill="1" applyBorder="1" applyAlignment="1" applyProtection="1">
      <alignment horizontal="center" vertical="center"/>
      <protection locked="0"/>
    </xf>
    <xf numFmtId="0" fontId="6" fillId="5" borderId="1" xfId="11" applyFont="1" applyFill="1" applyBorder="1" applyAlignment="1" applyProtection="1">
      <alignment horizontal="center" vertical="center" wrapText="1"/>
    </xf>
    <xf numFmtId="0" fontId="4" fillId="5" borderId="13" xfId="11" applyFont="1" applyFill="1" applyBorder="1" applyAlignment="1" applyProtection="1">
      <alignment horizontal="center" vertical="center" wrapText="1"/>
    </xf>
    <xf numFmtId="0" fontId="4" fillId="5" borderId="18" xfId="11" applyFont="1" applyFill="1" applyBorder="1" applyAlignment="1" applyProtection="1">
      <alignment horizontal="center" vertical="center" wrapText="1"/>
    </xf>
    <xf numFmtId="0" fontId="17" fillId="5" borderId="16" xfId="11" applyFont="1" applyFill="1" applyBorder="1" applyAlignment="1" applyProtection="1">
      <alignment horizontal="left" vertical="center" wrapText="1"/>
    </xf>
    <xf numFmtId="49" fontId="17" fillId="5" borderId="20" xfId="11" applyNumberFormat="1" applyFont="1" applyFill="1" applyBorder="1" applyAlignment="1" applyProtection="1">
      <alignment horizontal="left" vertical="center" wrapText="1"/>
    </xf>
    <xf numFmtId="1" fontId="27" fillId="6" borderId="11" xfId="11" applyNumberFormat="1" applyFont="1" applyFill="1" applyBorder="1" applyAlignment="1" applyProtection="1">
      <alignment horizontal="center" vertical="center"/>
    </xf>
    <xf numFmtId="1" fontId="27" fillId="6" borderId="12" xfId="11" applyNumberFormat="1" applyFont="1" applyFill="1" applyBorder="1" applyAlignment="1" applyProtection="1">
      <alignment horizontal="center" vertical="center"/>
    </xf>
    <xf numFmtId="0" fontId="27" fillId="5" borderId="40" xfId="11" applyFont="1" applyFill="1" applyBorder="1" applyAlignment="1" applyProtection="1">
      <alignment horizontal="left" vertical="center" wrapText="1"/>
    </xf>
    <xf numFmtId="1" fontId="28" fillId="6" borderId="40" xfId="11" applyNumberFormat="1" applyFont="1" applyFill="1" applyBorder="1" applyAlignment="1" applyProtection="1">
      <alignment horizontal="center" vertical="center" wrapText="1"/>
    </xf>
    <xf numFmtId="1" fontId="28" fillId="0" borderId="40" xfId="11" applyNumberFormat="1" applyFont="1" applyFill="1" applyBorder="1" applyAlignment="1" applyProtection="1">
      <alignment horizontal="center" vertical="center" wrapText="1"/>
    </xf>
    <xf numFmtId="1" fontId="28" fillId="0" borderId="14" xfId="11" applyNumberFormat="1" applyFont="1" applyFill="1" applyBorder="1" applyAlignment="1" applyProtection="1">
      <alignment horizontal="center" vertical="center" wrapText="1"/>
    </xf>
    <xf numFmtId="0" fontId="27" fillId="5" borderId="25" xfId="11" applyFont="1" applyFill="1" applyBorder="1" applyAlignment="1" applyProtection="1">
      <alignment horizontal="center" vertical="center" wrapText="1"/>
    </xf>
    <xf numFmtId="0" fontId="27" fillId="5" borderId="39" xfId="11" applyFont="1" applyFill="1" applyBorder="1" applyAlignment="1" applyProtection="1">
      <alignment horizontal="left" vertical="center" wrapText="1"/>
    </xf>
    <xf numFmtId="1" fontId="28" fillId="6" borderId="39" xfId="11" applyNumberFormat="1" applyFont="1" applyFill="1" applyBorder="1" applyAlignment="1" applyProtection="1">
      <alignment horizontal="center" vertical="center" wrapText="1"/>
    </xf>
    <xf numFmtId="1" fontId="28" fillId="0" borderId="39" xfId="11" applyNumberFormat="1" applyFont="1" applyFill="1" applyBorder="1" applyAlignment="1" applyProtection="1">
      <alignment horizontal="center" vertical="center" wrapText="1"/>
    </xf>
    <xf numFmtId="1" fontId="28" fillId="0" borderId="26" xfId="11" applyNumberFormat="1" applyFont="1" applyFill="1" applyBorder="1" applyAlignment="1" applyProtection="1">
      <alignment horizontal="center" vertical="center" wrapText="1"/>
    </xf>
    <xf numFmtId="0" fontId="14" fillId="5" borderId="0" xfId="11" applyFont="1" applyFill="1" applyProtection="1">
      <protection locked="0"/>
    </xf>
    <xf numFmtId="0" fontId="4" fillId="5" borderId="0" xfId="11" applyFont="1" applyFill="1" applyBorder="1" applyAlignment="1" applyProtection="1">
      <alignment horizontal="center" vertical="center" wrapText="1"/>
      <protection locked="0"/>
    </xf>
    <xf numFmtId="1" fontId="14" fillId="0" borderId="40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40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4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42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3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43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0" xfId="11" applyNumberFormat="1" applyFont="1" applyFill="1" applyProtection="1">
      <protection locked="0"/>
    </xf>
    <xf numFmtId="1" fontId="14" fillId="0" borderId="1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9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2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8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44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8" xfId="11" applyNumberFormat="1" applyFont="1" applyFill="1" applyBorder="1" applyAlignment="1" applyProtection="1">
      <alignment horizontal="center" vertical="center"/>
      <protection locked="0"/>
    </xf>
    <xf numFmtId="1" fontId="14" fillId="5" borderId="44" xfId="11" applyNumberFormat="1" applyFont="1" applyFill="1" applyBorder="1" applyAlignment="1" applyProtection="1">
      <alignment horizontal="center" vertical="center"/>
      <protection locked="0"/>
    </xf>
    <xf numFmtId="1" fontId="14" fillId="0" borderId="39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39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26" xfId="11" applyNumberFormat="1" applyFont="1" applyFill="1" applyBorder="1" applyAlignment="1" applyProtection="1">
      <alignment horizontal="center" vertical="center" wrapText="1"/>
      <protection locked="0"/>
    </xf>
    <xf numFmtId="0" fontId="4" fillId="5" borderId="39" xfId="11" applyFont="1" applyFill="1" applyBorder="1" applyAlignment="1" applyProtection="1">
      <alignment horizontal="center" vertical="center" wrapText="1"/>
    </xf>
    <xf numFmtId="0" fontId="51" fillId="0" borderId="39" xfId="0" applyFont="1" applyFill="1" applyBorder="1" applyAlignment="1" applyProtection="1">
      <alignment horizontal="center" vertical="center" wrapText="1"/>
    </xf>
    <xf numFmtId="0" fontId="52" fillId="0" borderId="39" xfId="0" applyFont="1" applyFill="1" applyBorder="1" applyAlignment="1" applyProtection="1">
      <alignment horizontal="center" vertical="center" wrapText="1"/>
    </xf>
    <xf numFmtId="0" fontId="4" fillId="5" borderId="26" xfId="11" applyFont="1" applyFill="1" applyBorder="1" applyAlignment="1" applyProtection="1">
      <alignment horizontal="center" vertical="center" wrapText="1"/>
    </xf>
    <xf numFmtId="0" fontId="4" fillId="5" borderId="10" xfId="11" applyFont="1" applyFill="1" applyBorder="1" applyAlignment="1" applyProtection="1">
      <alignment horizontal="center" vertical="center" wrapText="1"/>
    </xf>
    <xf numFmtId="0" fontId="4" fillId="5" borderId="11" xfId="11" applyFont="1" applyFill="1" applyBorder="1" applyAlignment="1" applyProtection="1">
      <alignment horizontal="center" vertical="center" wrapText="1"/>
    </xf>
    <xf numFmtId="0" fontId="4" fillId="5" borderId="12" xfId="11" applyFont="1" applyFill="1" applyBorder="1" applyAlignment="1" applyProtection="1">
      <alignment horizontal="center" vertical="center" wrapText="1"/>
    </xf>
    <xf numFmtId="0" fontId="41" fillId="0" borderId="0" xfId="11" applyFont="1" applyAlignment="1" applyProtection="1">
      <alignment horizontal="center"/>
      <protection locked="0"/>
    </xf>
    <xf numFmtId="0" fontId="41" fillId="0" borderId="0" xfId="11" applyFont="1" applyProtection="1">
      <protection locked="0"/>
    </xf>
    <xf numFmtId="0" fontId="18" fillId="5" borderId="0" xfId="11" applyFont="1" applyFill="1" applyAlignment="1" applyProtection="1">
      <alignment horizontal="center" vertical="top" wrapText="1"/>
      <protection locked="0"/>
    </xf>
    <xf numFmtId="0" fontId="18" fillId="0" borderId="0" xfId="11" applyFont="1" applyAlignment="1" applyProtection="1">
      <alignment horizontal="center" vertical="top" wrapText="1"/>
      <protection locked="0"/>
    </xf>
    <xf numFmtId="0" fontId="21" fillId="0" borderId="0" xfId="11" applyFont="1" applyAlignment="1" applyProtection="1">
      <alignment horizontal="center" vertical="top" wrapText="1"/>
      <protection locked="0"/>
    </xf>
    <xf numFmtId="0" fontId="44" fillId="5" borderId="0" xfId="11" applyFont="1" applyFill="1" applyBorder="1" applyAlignment="1" applyProtection="1">
      <alignment horizontal="center"/>
      <protection locked="0"/>
    </xf>
    <xf numFmtId="0" fontId="43" fillId="5" borderId="0" xfId="11" applyFont="1" applyFill="1" applyAlignment="1" applyProtection="1">
      <alignment horizontal="center"/>
      <protection locked="0"/>
    </xf>
    <xf numFmtId="0" fontId="43" fillId="5" borderId="0" xfId="11" applyFont="1" applyFill="1" applyProtection="1">
      <protection locked="0"/>
    </xf>
    <xf numFmtId="0" fontId="43" fillId="5" borderId="0" xfId="11" applyFont="1" applyFill="1" applyBorder="1" applyProtection="1">
      <protection locked="0"/>
    </xf>
    <xf numFmtId="0" fontId="43" fillId="0" borderId="0" xfId="11" applyFont="1" applyProtection="1">
      <protection locked="0"/>
    </xf>
    <xf numFmtId="0" fontId="44" fillId="0" borderId="0" xfId="11" applyFont="1" applyProtection="1">
      <protection locked="0"/>
    </xf>
    <xf numFmtId="0" fontId="45" fillId="0" borderId="0" xfId="11" applyFont="1" applyProtection="1">
      <protection locked="0"/>
    </xf>
    <xf numFmtId="0" fontId="44" fillId="0" borderId="0" xfId="11" applyFont="1" applyAlignment="1" applyProtection="1">
      <alignment horizontal="center"/>
      <protection locked="0"/>
    </xf>
    <xf numFmtId="0" fontId="45" fillId="0" borderId="0" xfId="11" applyFont="1" applyAlignment="1" applyProtection="1">
      <alignment horizontal="center"/>
      <protection locked="0"/>
    </xf>
    <xf numFmtId="0" fontId="48" fillId="5" borderId="40" xfId="11" applyFont="1" applyFill="1" applyBorder="1" applyAlignment="1" applyProtection="1">
      <alignment horizontal="center" vertical="center" wrapText="1"/>
      <protection locked="0"/>
    </xf>
    <xf numFmtId="0" fontId="48" fillId="5" borderId="14" xfId="11" applyFont="1" applyFill="1" applyBorder="1" applyAlignment="1" applyProtection="1">
      <alignment horizontal="center" vertical="center" wrapText="1"/>
      <protection locked="0"/>
    </xf>
    <xf numFmtId="0" fontId="48" fillId="5" borderId="1" xfId="11" applyFont="1" applyFill="1" applyBorder="1" applyAlignment="1" applyProtection="1">
      <alignment horizontal="center" vertical="center" wrapText="1"/>
      <protection locked="0"/>
    </xf>
    <xf numFmtId="0" fontId="48" fillId="5" borderId="19" xfId="11" applyFont="1" applyFill="1" applyBorder="1" applyAlignment="1" applyProtection="1">
      <alignment horizontal="center" vertical="center" wrapText="1"/>
      <protection locked="0"/>
    </xf>
    <xf numFmtId="0" fontId="2" fillId="5" borderId="1" xfId="11" applyFont="1" applyFill="1" applyBorder="1" applyAlignment="1" applyProtection="1">
      <alignment horizontal="center" vertical="center"/>
      <protection locked="0"/>
    </xf>
    <xf numFmtId="0" fontId="2" fillId="5" borderId="19" xfId="11" applyFont="1" applyFill="1" applyBorder="1" applyAlignment="1" applyProtection="1">
      <alignment horizontal="center" vertical="center"/>
      <protection locked="0"/>
    </xf>
    <xf numFmtId="0" fontId="48" fillId="5" borderId="1" xfId="11" applyFont="1" applyFill="1" applyBorder="1" applyAlignment="1" applyProtection="1">
      <alignment horizontal="center" vertical="center"/>
      <protection locked="0"/>
    </xf>
    <xf numFmtId="0" fontId="48" fillId="5" borderId="19" xfId="11" applyFont="1" applyFill="1" applyBorder="1" applyAlignment="1" applyProtection="1">
      <alignment horizontal="center" vertical="center"/>
      <protection locked="0"/>
    </xf>
    <xf numFmtId="0" fontId="43" fillId="0" borderId="0" xfId="11" applyFont="1" applyAlignment="1" applyProtection="1">
      <alignment horizontal="center" vertical="center"/>
      <protection locked="0"/>
    </xf>
    <xf numFmtId="0" fontId="41" fillId="0" borderId="0" xfId="11" applyFont="1" applyFill="1" applyProtection="1">
      <protection locked="0"/>
    </xf>
    <xf numFmtId="0" fontId="44" fillId="5" borderId="10" xfId="11" applyFont="1" applyFill="1" applyBorder="1" applyAlignment="1" applyProtection="1">
      <alignment horizontal="center" vertical="center"/>
    </xf>
    <xf numFmtId="0" fontId="44" fillId="5" borderId="11" xfId="11" applyFont="1" applyFill="1" applyBorder="1" applyAlignment="1" applyProtection="1">
      <alignment horizontal="center" vertical="center" wrapText="1"/>
    </xf>
    <xf numFmtId="0" fontId="44" fillId="5" borderId="12" xfId="11" applyFont="1" applyFill="1" applyBorder="1" applyAlignment="1" applyProtection="1">
      <alignment horizontal="center" vertical="center" wrapText="1"/>
    </xf>
    <xf numFmtId="0" fontId="44" fillId="5" borderId="18" xfId="11" applyFont="1" applyFill="1" applyBorder="1" applyAlignment="1" applyProtection="1">
      <alignment horizontal="center" vertical="center"/>
    </xf>
    <xf numFmtId="0" fontId="3" fillId="0" borderId="0" xfId="11" applyFont="1" applyAlignment="1" applyProtection="1">
      <alignment horizontal="right"/>
      <protection locked="0"/>
    </xf>
    <xf numFmtId="0" fontId="28" fillId="0" borderId="0" xfId="11" applyFont="1" applyProtection="1">
      <protection locked="0"/>
    </xf>
    <xf numFmtId="0" fontId="28" fillId="5" borderId="40" xfId="11" applyFont="1" applyFill="1" applyBorder="1" applyAlignment="1" applyProtection="1">
      <alignment horizontal="center" vertical="center" wrapText="1"/>
      <protection locked="0"/>
    </xf>
    <xf numFmtId="0" fontId="28" fillId="5" borderId="1" xfId="11" applyFont="1" applyFill="1" applyBorder="1" applyAlignment="1" applyProtection="1">
      <alignment horizontal="center" vertical="center"/>
      <protection locked="0"/>
    </xf>
    <xf numFmtId="0" fontId="28" fillId="5" borderId="1" xfId="11" applyFont="1" applyFill="1" applyBorder="1" applyAlignment="1" applyProtection="1">
      <alignment horizontal="center" vertical="center" wrapText="1"/>
      <protection locked="0"/>
    </xf>
    <xf numFmtId="1" fontId="28" fillId="5" borderId="1" xfId="11" applyNumberFormat="1" applyFont="1" applyFill="1" applyBorder="1" applyAlignment="1" applyProtection="1">
      <alignment horizontal="center" vertical="center" wrapText="1"/>
      <protection locked="0"/>
    </xf>
    <xf numFmtId="0" fontId="28" fillId="5" borderId="39" xfId="11" applyFont="1" applyFill="1" applyBorder="1" applyAlignment="1" applyProtection="1">
      <alignment horizontal="center" vertical="center"/>
      <protection locked="0"/>
    </xf>
    <xf numFmtId="0" fontId="28" fillId="5" borderId="39" xfId="11" applyFont="1" applyFill="1" applyBorder="1" applyAlignment="1" applyProtection="1">
      <alignment horizontal="center" vertical="center" wrapText="1"/>
      <protection locked="0"/>
    </xf>
    <xf numFmtId="0" fontId="27" fillId="5" borderId="39" xfId="11" applyFont="1" applyFill="1" applyBorder="1" applyAlignment="1" applyProtection="1">
      <alignment horizontal="center" vertical="center" wrapText="1"/>
    </xf>
    <xf numFmtId="0" fontId="27" fillId="5" borderId="26" xfId="11" applyFont="1" applyFill="1" applyBorder="1" applyAlignment="1" applyProtection="1">
      <alignment horizontal="center" vertical="center" wrapText="1"/>
    </xf>
    <xf numFmtId="0" fontId="49" fillId="5" borderId="32" xfId="11" applyFont="1" applyFill="1" applyBorder="1" applyAlignment="1" applyProtection="1">
      <alignment horizontal="center" vertical="center"/>
    </xf>
    <xf numFmtId="0" fontId="49" fillId="5" borderId="13" xfId="11" applyFont="1" applyFill="1" applyBorder="1" applyAlignment="1" applyProtection="1">
      <alignment horizontal="center" vertical="center"/>
    </xf>
    <xf numFmtId="0" fontId="49" fillId="5" borderId="40" xfId="11" applyFont="1" applyFill="1" applyBorder="1" applyAlignment="1" applyProtection="1">
      <alignment horizontal="left" vertical="center" wrapText="1"/>
    </xf>
    <xf numFmtId="0" fontId="49" fillId="5" borderId="18" xfId="11" applyFont="1" applyFill="1" applyBorder="1" applyAlignment="1" applyProtection="1">
      <alignment horizontal="center" vertical="center"/>
    </xf>
    <xf numFmtId="0" fontId="49" fillId="5" borderId="1" xfId="11" applyFont="1" applyFill="1" applyBorder="1" applyAlignment="1" applyProtection="1">
      <alignment horizontal="left" vertical="center" wrapText="1"/>
    </xf>
    <xf numFmtId="0" fontId="49" fillId="5" borderId="39" xfId="11" applyFont="1" applyFill="1" applyBorder="1" applyAlignment="1" applyProtection="1">
      <alignment horizontal="left" vertical="center" wrapText="1"/>
    </xf>
    <xf numFmtId="0" fontId="1" fillId="6" borderId="1" xfId="11" applyFont="1" applyFill="1" applyBorder="1" applyAlignment="1" applyProtection="1">
      <alignment horizontal="center" vertical="center" wrapText="1"/>
    </xf>
    <xf numFmtId="1" fontId="6" fillId="6" borderId="1" xfId="11" applyNumberFormat="1" applyFont="1" applyFill="1" applyBorder="1" applyAlignment="1" applyProtection="1">
      <alignment horizontal="center" vertical="center" wrapText="1"/>
    </xf>
    <xf numFmtId="0" fontId="6" fillId="6" borderId="1" xfId="1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3" xfId="11" applyNumberFormat="1" applyFont="1" applyFill="1" applyBorder="1" applyAlignment="1" applyProtection="1">
      <alignment horizontal="center" vertical="center" wrapText="1"/>
    </xf>
    <xf numFmtId="0" fontId="14" fillId="6" borderId="18" xfId="0" applyNumberFormat="1" applyFont="1" applyFill="1" applyBorder="1" applyAlignment="1" applyProtection="1">
      <alignment horizontal="center" vertical="center" wrapText="1"/>
    </xf>
    <xf numFmtId="0" fontId="14" fillId="6" borderId="18" xfId="11" applyNumberFormat="1" applyFont="1" applyFill="1" applyBorder="1" applyAlignment="1" applyProtection="1">
      <alignment horizontal="center" vertical="center" wrapText="1"/>
    </xf>
    <xf numFmtId="0" fontId="14" fillId="6" borderId="25" xfId="11" applyNumberFormat="1" applyFont="1" applyFill="1" applyBorder="1" applyAlignment="1" applyProtection="1">
      <alignment horizontal="center" vertical="center" wrapText="1"/>
    </xf>
    <xf numFmtId="1" fontId="14" fillId="6" borderId="16" xfId="11" applyNumberFormat="1" applyFont="1" applyFill="1" applyBorder="1" applyAlignment="1" applyProtection="1">
      <alignment horizontal="center" vertical="center" wrapText="1"/>
    </xf>
    <xf numFmtId="1" fontId="14" fillId="6" borderId="20" xfId="11" applyNumberFormat="1" applyFont="1" applyFill="1" applyBorder="1" applyAlignment="1" applyProtection="1">
      <alignment horizontal="center" vertical="center" wrapText="1"/>
    </xf>
    <xf numFmtId="1" fontId="4" fillId="6" borderId="32" xfId="11" applyNumberFormat="1" applyFont="1" applyFill="1" applyBorder="1" applyAlignment="1" applyProtection="1">
      <alignment horizontal="center" vertical="center" wrapText="1"/>
    </xf>
    <xf numFmtId="1" fontId="4" fillId="6" borderId="46" xfId="11" applyNumberFormat="1" applyFont="1" applyFill="1" applyBorder="1" applyAlignment="1" applyProtection="1">
      <alignment horizontal="center" vertical="center" wrapText="1"/>
    </xf>
    <xf numFmtId="1" fontId="4" fillId="6" borderId="48" xfId="11" applyNumberFormat="1" applyFont="1" applyFill="1" applyBorder="1" applyAlignment="1" applyProtection="1">
      <alignment horizontal="center" vertical="center" wrapText="1"/>
    </xf>
    <xf numFmtId="1" fontId="4" fillId="6" borderId="45" xfId="11" applyNumberFormat="1" applyFont="1" applyFill="1" applyBorder="1" applyAlignment="1" applyProtection="1">
      <alignment horizontal="center" vertical="center" wrapText="1"/>
    </xf>
    <xf numFmtId="0" fontId="14" fillId="6" borderId="38" xfId="0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center" vertical="center" wrapText="1"/>
    </xf>
    <xf numFmtId="0" fontId="42" fillId="6" borderId="45" xfId="11" applyFont="1" applyFill="1" applyBorder="1" applyAlignment="1" applyProtection="1">
      <alignment horizontal="center" vertical="center"/>
    </xf>
    <xf numFmtId="0" fontId="42" fillId="6" borderId="46" xfId="11" applyFont="1" applyFill="1" applyBorder="1" applyAlignment="1" applyProtection="1">
      <alignment horizontal="center" vertical="center"/>
    </xf>
    <xf numFmtId="0" fontId="28" fillId="6" borderId="40" xfId="0" applyFont="1" applyFill="1" applyBorder="1" applyAlignment="1" applyProtection="1">
      <alignment horizontal="center" vertical="center"/>
    </xf>
    <xf numFmtId="0" fontId="28" fillId="6" borderId="1" xfId="0" applyFont="1" applyFill="1" applyBorder="1" applyAlignment="1" applyProtection="1">
      <alignment horizontal="center" vertical="center"/>
    </xf>
    <xf numFmtId="0" fontId="28" fillId="6" borderId="39" xfId="0" applyFont="1" applyFill="1" applyBorder="1" applyAlignment="1" applyProtection="1">
      <alignment horizontal="center" vertical="center"/>
    </xf>
    <xf numFmtId="0" fontId="28" fillId="6" borderId="11" xfId="11" applyFont="1" applyFill="1" applyBorder="1" applyAlignment="1" applyProtection="1">
      <alignment horizontal="center" vertical="center"/>
    </xf>
    <xf numFmtId="0" fontId="28" fillId="6" borderId="12" xfId="11" applyFont="1" applyFill="1" applyBorder="1" applyAlignment="1" applyProtection="1">
      <alignment horizontal="center" vertical="center"/>
    </xf>
    <xf numFmtId="0" fontId="28" fillId="6" borderId="14" xfId="0" applyFont="1" applyFill="1" applyBorder="1" applyAlignment="1" applyProtection="1">
      <alignment horizontal="center" vertical="center"/>
    </xf>
    <xf numFmtId="0" fontId="28" fillId="6" borderId="19" xfId="0" applyFont="1" applyFill="1" applyBorder="1" applyAlignment="1" applyProtection="1">
      <alignment horizontal="center" vertical="center"/>
    </xf>
    <xf numFmtId="0" fontId="28" fillId="6" borderId="26" xfId="0" applyFont="1" applyFill="1" applyBorder="1" applyAlignment="1" applyProtection="1">
      <alignment horizontal="center" vertical="center"/>
    </xf>
    <xf numFmtId="0" fontId="18" fillId="6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" fontId="2" fillId="0" borderId="0" xfId="0" applyNumberFormat="1" applyFont="1" applyAlignment="1" applyProtection="1">
      <protection locked="0"/>
    </xf>
    <xf numFmtId="0" fontId="2" fillId="5" borderId="0" xfId="0" applyFont="1" applyFill="1" applyAlignment="1" applyProtection="1">
      <protection locked="0"/>
    </xf>
    <xf numFmtId="1" fontId="2" fillId="5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protection locked="0"/>
    </xf>
    <xf numFmtId="1" fontId="10" fillId="0" borderId="0" xfId="0" applyNumberFormat="1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1" fontId="11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protection locked="0"/>
    </xf>
    <xf numFmtId="1" fontId="11" fillId="4" borderId="0" xfId="0" applyNumberFormat="1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right"/>
      <protection locked="0"/>
    </xf>
    <xf numFmtId="1" fontId="13" fillId="0" borderId="0" xfId="0" applyNumberFormat="1" applyFont="1" applyAlignment="1" applyProtection="1">
      <protection locked="0"/>
    </xf>
    <xf numFmtId="0" fontId="6" fillId="5" borderId="3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left" vertical="center" wrapText="1"/>
    </xf>
    <xf numFmtId="0" fontId="8" fillId="0" borderId="40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/>
    <xf numFmtId="0" fontId="1" fillId="0" borderId="25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/>
    <xf numFmtId="0" fontId="8" fillId="0" borderId="39" xfId="0" applyNumberFormat="1" applyFont="1" applyFill="1" applyBorder="1" applyAlignment="1" applyProtection="1">
      <alignment horizontal="center" vertical="center" wrapText="1"/>
    </xf>
    <xf numFmtId="0" fontId="8" fillId="0" borderId="26" xfId="0" applyNumberFormat="1" applyFont="1" applyFill="1" applyBorder="1" applyAlignment="1" applyProtection="1">
      <alignment horizontal="center" vertical="center" wrapText="1"/>
    </xf>
    <xf numFmtId="0" fontId="9" fillId="6" borderId="11" xfId="0" applyNumberFormat="1" applyFont="1" applyFill="1" applyBorder="1" applyAlignment="1" applyProtection="1">
      <alignment horizontal="center" vertical="center"/>
    </xf>
    <xf numFmtId="0" fontId="9" fillId="6" borderId="12" xfId="0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Alignment="1" applyProtection="1">
      <protection locked="0"/>
    </xf>
    <xf numFmtId="3" fontId="4" fillId="0" borderId="0" xfId="1" applyNumberFormat="1" applyFont="1" applyAlignment="1" applyProtection="1">
      <alignment horizontal="center" vertical="top" wrapText="1"/>
      <protection locked="0"/>
    </xf>
    <xf numFmtId="3" fontId="3" fillId="0" borderId="0" xfId="1" applyNumberFormat="1" applyFont="1" applyBorder="1" applyAlignment="1" applyProtection="1">
      <alignment horizontal="center" vertical="top" wrapText="1"/>
      <protection locked="0"/>
    </xf>
    <xf numFmtId="3" fontId="4" fillId="0" borderId="0" xfId="1" applyNumberFormat="1" applyFont="1" applyBorder="1" applyAlignment="1" applyProtection="1">
      <alignment horizontal="center" vertical="top" wrapText="1"/>
      <protection locked="0"/>
    </xf>
    <xf numFmtId="3" fontId="5" fillId="0" borderId="0" xfId="1" applyNumberFormat="1" applyFont="1" applyBorder="1" applyAlignment="1" applyProtection="1">
      <alignment horizontal="right" vertical="top" wrapText="1"/>
      <protection locked="0"/>
    </xf>
    <xf numFmtId="3" fontId="3" fillId="0" borderId="0" xfId="1" applyNumberFormat="1" applyFont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NumberFormat="1" applyFont="1" applyFill="1" applyBorder="1" applyAlignment="1" applyProtection="1">
      <alignment horizontal="center" vertical="center"/>
      <protection locked="0"/>
    </xf>
    <xf numFmtId="3" fontId="1" fillId="0" borderId="0" xfId="1" applyNumberFormat="1" applyFont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3" fontId="4" fillId="0" borderId="0" xfId="1" applyNumberFormat="1" applyFont="1" applyAlignment="1" applyProtection="1">
      <protection locked="0"/>
    </xf>
    <xf numFmtId="3" fontId="10" fillId="0" borderId="0" xfId="1" applyNumberFormat="1" applyFont="1" applyAlignment="1" applyProtection="1"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/>
    </xf>
    <xf numFmtId="0" fontId="16" fillId="6" borderId="1" xfId="0" applyFont="1" applyFill="1" applyBorder="1" applyAlignment="1" applyProtection="1">
      <alignment horizontal="center" vertical="center"/>
    </xf>
    <xf numFmtId="0" fontId="16" fillId="6" borderId="40" xfId="0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/>
    </xf>
    <xf numFmtId="0" fontId="16" fillId="6" borderId="39" xfId="0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NumberFormat="1" applyFont="1" applyFill="1" applyBorder="1" applyAlignment="1" applyProtection="1">
      <alignment horizontal="center" vertical="center"/>
      <protection locked="0"/>
    </xf>
    <xf numFmtId="1" fontId="2" fillId="0" borderId="40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0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18" fillId="6" borderId="11" xfId="0" applyFont="1" applyFill="1" applyBorder="1" applyAlignment="1" applyProtection="1">
      <alignment horizontal="center" vertical="center"/>
    </xf>
    <xf numFmtId="0" fontId="18" fillId="6" borderId="12" xfId="0" applyFont="1" applyFill="1" applyBorder="1" applyAlignment="1" applyProtection="1">
      <alignment horizontal="center" vertical="center"/>
    </xf>
    <xf numFmtId="0" fontId="44" fillId="5" borderId="13" xfId="11" applyFont="1" applyFill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 wrapText="1"/>
    </xf>
    <xf numFmtId="0" fontId="6" fillId="5" borderId="19" xfId="11" applyFont="1" applyFill="1" applyBorder="1" applyAlignment="1" applyProtection="1">
      <alignment horizontal="center" vertical="center" wrapText="1"/>
    </xf>
    <xf numFmtId="0" fontId="6" fillId="5" borderId="18" xfId="11" applyFont="1" applyFill="1" applyBorder="1" applyAlignment="1" applyProtection="1">
      <alignment horizontal="center" vertical="center" wrapText="1"/>
    </xf>
    <xf numFmtId="0" fontId="1" fillId="0" borderId="18" xfId="11" applyFont="1" applyFill="1" applyBorder="1" applyAlignment="1" applyProtection="1">
      <alignment horizontal="center" vertical="center" wrapText="1"/>
      <protection locked="0"/>
    </xf>
    <xf numFmtId="0" fontId="1" fillId="0" borderId="19" xfId="11" applyFont="1" applyFill="1" applyBorder="1" applyAlignment="1" applyProtection="1">
      <alignment horizontal="center" vertical="center" wrapText="1"/>
      <protection locked="0"/>
    </xf>
    <xf numFmtId="1" fontId="6" fillId="6" borderId="19" xfId="11" applyNumberFormat="1" applyFont="1" applyFill="1" applyBorder="1" applyAlignment="1" applyProtection="1">
      <alignment horizontal="center" vertical="center" wrapText="1"/>
    </xf>
    <xf numFmtId="1" fontId="1" fillId="0" borderId="19" xfId="11" applyNumberFormat="1" applyFont="1" applyFill="1" applyBorder="1" applyAlignment="1" applyProtection="1">
      <alignment horizontal="center" vertical="center" wrapText="1"/>
      <protection locked="0"/>
    </xf>
    <xf numFmtId="3" fontId="1" fillId="0" borderId="19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11" applyFont="1" applyFill="1" applyBorder="1" applyAlignment="1" applyProtection="1">
      <alignment horizontal="center" vertical="center"/>
      <protection locked="0"/>
    </xf>
    <xf numFmtId="1" fontId="14" fillId="5" borderId="1" xfId="11" applyNumberFormat="1" applyFont="1" applyFill="1" applyBorder="1" applyAlignment="1" applyProtection="1">
      <alignment horizontal="center" vertical="center"/>
      <protection locked="0"/>
    </xf>
    <xf numFmtId="1" fontId="14" fillId="5" borderId="19" xfId="11" applyNumberFormat="1" applyFont="1" applyFill="1" applyBorder="1" applyAlignment="1" applyProtection="1">
      <alignment horizontal="center" vertical="center"/>
      <protection locked="0"/>
    </xf>
    <xf numFmtId="1" fontId="14" fillId="5" borderId="2" xfId="11" applyNumberFormat="1" applyFont="1" applyFill="1" applyBorder="1" applyAlignment="1" applyProtection="1">
      <alignment horizontal="center" vertical="center"/>
      <protection locked="0"/>
    </xf>
    <xf numFmtId="0" fontId="14" fillId="5" borderId="1" xfId="11" applyFont="1" applyFill="1" applyBorder="1" applyAlignment="1" applyProtection="1">
      <alignment horizontal="center" vertical="center"/>
      <protection locked="0"/>
    </xf>
    <xf numFmtId="0" fontId="14" fillId="5" borderId="19" xfId="11" applyFont="1" applyFill="1" applyBorder="1" applyAlignment="1" applyProtection="1">
      <alignment horizontal="center" vertical="center"/>
      <protection locked="0"/>
    </xf>
    <xf numFmtId="1" fontId="14" fillId="5" borderId="39" xfId="11" applyNumberFormat="1" applyFont="1" applyFill="1" applyBorder="1" applyAlignment="1" applyProtection="1">
      <alignment horizontal="center" vertical="center"/>
      <protection locked="0"/>
    </xf>
    <xf numFmtId="1" fontId="14" fillId="5" borderId="26" xfId="11" applyNumberFormat="1" applyFont="1" applyFill="1" applyBorder="1" applyAlignment="1" applyProtection="1">
      <alignment horizontal="center" vertical="center"/>
      <protection locked="0"/>
    </xf>
    <xf numFmtId="1" fontId="14" fillId="0" borderId="0" xfId="11" applyNumberFormat="1" applyFont="1" applyProtection="1">
      <protection locked="0"/>
    </xf>
    <xf numFmtId="1" fontId="40" fillId="0" borderId="0" xfId="11" applyNumberFormat="1" applyFont="1" applyProtection="1">
      <protection locked="0"/>
    </xf>
    <xf numFmtId="1" fontId="39" fillId="5" borderId="0" xfId="11" applyNumberFormat="1" applyFont="1" applyFill="1" applyBorder="1" applyAlignment="1" applyProtection="1">
      <alignment horizontal="center" vertical="center"/>
      <protection locked="0"/>
    </xf>
    <xf numFmtId="1" fontId="14" fillId="5" borderId="0" xfId="11" applyNumberFormat="1" applyFont="1" applyFill="1" applyAlignment="1" applyProtection="1">
      <alignment horizontal="center" vertical="center"/>
      <protection locked="0"/>
    </xf>
    <xf numFmtId="0" fontId="2" fillId="5" borderId="0" xfId="11" applyFont="1" applyFill="1" applyAlignment="1" applyProtection="1">
      <alignment horizontal="center" vertical="center"/>
      <protection locked="0"/>
    </xf>
    <xf numFmtId="0" fontId="2" fillId="0" borderId="0" xfId="11" applyFont="1" applyAlignment="1" applyProtection="1">
      <alignment horizontal="center" vertical="center"/>
      <protection locked="0"/>
    </xf>
    <xf numFmtId="0" fontId="14" fillId="0" borderId="0" xfId="11" applyFont="1" applyFill="1" applyProtection="1">
      <protection locked="0"/>
    </xf>
    <xf numFmtId="1" fontId="4" fillId="6" borderId="11" xfId="11" applyNumberFormat="1" applyFont="1" applyFill="1" applyBorder="1" applyAlignment="1" applyProtection="1">
      <alignment horizontal="center" vertical="center" wrapText="1"/>
    </xf>
    <xf numFmtId="1" fontId="4" fillId="6" borderId="12" xfId="11" applyNumberFormat="1" applyFont="1" applyFill="1" applyBorder="1" applyAlignment="1" applyProtection="1">
      <alignment horizontal="center" vertical="center" wrapText="1"/>
    </xf>
    <xf numFmtId="0" fontId="4" fillId="5" borderId="13" xfId="11" applyFont="1" applyFill="1" applyBorder="1" applyAlignment="1" applyProtection="1">
      <alignment horizontal="center" vertical="center" wrapText="1"/>
    </xf>
    <xf numFmtId="0" fontId="4" fillId="5" borderId="18" xfId="11" applyFont="1" applyFill="1" applyBorder="1" applyAlignment="1" applyProtection="1">
      <alignment horizontal="center" vertical="center" wrapText="1"/>
    </xf>
    <xf numFmtId="0" fontId="4" fillId="5" borderId="25" xfId="11" applyFont="1" applyFill="1" applyBorder="1" applyAlignment="1" applyProtection="1">
      <alignment horizontal="center" vertical="center" wrapText="1"/>
    </xf>
    <xf numFmtId="0" fontId="4" fillId="5" borderId="30" xfId="11" applyFont="1" applyFill="1" applyBorder="1" applyAlignment="1" applyProtection="1">
      <alignment horizontal="center" vertical="center" wrapText="1"/>
    </xf>
    <xf numFmtId="0" fontId="14" fillId="6" borderId="40" xfId="0" applyFont="1" applyFill="1" applyBorder="1" applyAlignment="1" applyProtection="1">
      <alignment horizontal="center" vertical="center" wrapText="1"/>
    </xf>
    <xf numFmtId="1" fontId="14" fillId="5" borderId="40" xfId="11" applyNumberFormat="1" applyFont="1" applyFill="1" applyBorder="1" applyAlignment="1" applyProtection="1">
      <alignment horizontal="center" vertical="center"/>
      <protection locked="0"/>
    </xf>
    <xf numFmtId="1" fontId="14" fillId="5" borderId="14" xfId="11" applyNumberFormat="1" applyFont="1" applyFill="1" applyBorder="1" applyAlignment="1" applyProtection="1">
      <alignment horizontal="center" vertical="center"/>
      <protection locked="0"/>
    </xf>
    <xf numFmtId="0" fontId="14" fillId="6" borderId="42" xfId="0" applyFont="1" applyFill="1" applyBorder="1" applyAlignment="1" applyProtection="1">
      <alignment horizontal="center" vertical="center" wrapText="1"/>
    </xf>
    <xf numFmtId="0" fontId="14" fillId="6" borderId="52" xfId="0" applyFont="1" applyFill="1" applyBorder="1" applyAlignment="1" applyProtection="1">
      <alignment horizontal="center" vertical="center" wrapText="1"/>
    </xf>
    <xf numFmtId="0" fontId="14" fillId="6" borderId="34" xfId="0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 applyProtection="1">
      <alignment horizontal="center" vertical="center" wrapText="1"/>
    </xf>
    <xf numFmtId="0" fontId="14" fillId="6" borderId="50" xfId="0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4" fillId="5" borderId="14" xfId="11" applyFont="1" applyFill="1" applyBorder="1" applyAlignment="1" applyProtection="1">
      <alignment horizontal="left" vertical="center" wrapText="1"/>
    </xf>
    <xf numFmtId="49" fontId="4" fillId="5" borderId="19" xfId="11" applyNumberFormat="1" applyFont="1" applyFill="1" applyBorder="1" applyAlignment="1" applyProtection="1">
      <alignment horizontal="left" vertical="center" wrapText="1"/>
    </xf>
    <xf numFmtId="49" fontId="4" fillId="5" borderId="26" xfId="11" applyNumberFormat="1" applyFont="1" applyFill="1" applyBorder="1" applyAlignment="1" applyProtection="1">
      <alignment horizontal="left" vertical="center" wrapText="1"/>
    </xf>
    <xf numFmtId="0" fontId="4" fillId="5" borderId="32" xfId="11" applyFont="1" applyFill="1" applyBorder="1" applyAlignment="1" applyProtection="1">
      <alignment horizontal="center" vertical="center" wrapText="1"/>
    </xf>
    <xf numFmtId="0" fontId="4" fillId="5" borderId="45" xfId="11" applyFont="1" applyFill="1" applyBorder="1" applyAlignment="1" applyProtection="1">
      <alignment horizontal="center" vertical="center" wrapText="1"/>
    </xf>
    <xf numFmtId="0" fontId="4" fillId="5" borderId="46" xfId="11" applyFont="1" applyFill="1" applyBorder="1" applyAlignment="1" applyProtection="1">
      <alignment horizontal="center" vertical="center" wrapText="1"/>
    </xf>
    <xf numFmtId="0" fontId="48" fillId="5" borderId="42" xfId="11" applyFont="1" applyFill="1" applyBorder="1" applyAlignment="1" applyProtection="1">
      <alignment horizontal="center" vertical="center" wrapText="1"/>
      <protection locked="0"/>
    </xf>
    <xf numFmtId="0" fontId="48" fillId="5" borderId="2" xfId="11" applyFont="1" applyFill="1" applyBorder="1" applyAlignment="1" applyProtection="1">
      <alignment horizontal="center" vertical="center" wrapText="1"/>
      <protection locked="0"/>
    </xf>
    <xf numFmtId="0" fontId="2" fillId="5" borderId="2" xfId="11" applyFont="1" applyFill="1" applyBorder="1" applyAlignment="1" applyProtection="1">
      <alignment horizontal="center" vertical="center"/>
      <protection locked="0"/>
    </xf>
    <xf numFmtId="0" fontId="48" fillId="5" borderId="2" xfId="11" applyFont="1" applyFill="1" applyBorder="1" applyAlignment="1" applyProtection="1">
      <alignment horizontal="center" vertical="center"/>
      <protection locked="0"/>
    </xf>
    <xf numFmtId="0" fontId="48" fillId="5" borderId="16" xfId="11" applyFont="1" applyFill="1" applyBorder="1" applyAlignment="1" applyProtection="1">
      <alignment horizontal="center" vertical="center" wrapText="1"/>
      <protection locked="0"/>
    </xf>
    <xf numFmtId="0" fontId="48" fillId="5" borderId="20" xfId="11" applyFont="1" applyFill="1" applyBorder="1" applyAlignment="1" applyProtection="1">
      <alignment horizontal="center" vertical="center" wrapText="1"/>
      <protection locked="0"/>
    </xf>
    <xf numFmtId="0" fontId="2" fillId="5" borderId="20" xfId="11" applyFont="1" applyFill="1" applyBorder="1" applyAlignment="1" applyProtection="1">
      <alignment horizontal="center" vertical="center"/>
      <protection locked="0"/>
    </xf>
    <xf numFmtId="0" fontId="48" fillId="5" borderId="20" xfId="11" applyFont="1" applyFill="1" applyBorder="1" applyAlignment="1" applyProtection="1">
      <alignment horizontal="center" vertical="center"/>
      <protection locked="0"/>
    </xf>
    <xf numFmtId="0" fontId="44" fillId="5" borderId="16" xfId="11" applyFont="1" applyFill="1" applyBorder="1" applyAlignment="1" applyProtection="1">
      <alignment horizontal="left" vertical="center" wrapText="1"/>
    </xf>
    <xf numFmtId="49" fontId="44" fillId="5" borderId="20" xfId="11" applyNumberFormat="1" applyFont="1" applyFill="1" applyBorder="1" applyAlignment="1" applyProtection="1">
      <alignment horizontal="left" vertical="center" wrapText="1"/>
    </xf>
    <xf numFmtId="0" fontId="47" fillId="6" borderId="41" xfId="1" applyFont="1" applyFill="1" applyBorder="1" applyAlignment="1" applyProtection="1">
      <alignment horizontal="center" vertical="center" wrapText="1"/>
    </xf>
    <xf numFmtId="0" fontId="47" fillId="6" borderId="35" xfId="1" applyFont="1" applyFill="1" applyBorder="1" applyAlignment="1" applyProtection="1">
      <alignment horizontal="center" vertical="center" wrapText="1"/>
    </xf>
    <xf numFmtId="1" fontId="27" fillId="5" borderId="0" xfId="11" applyNumberFormat="1" applyFont="1" applyFill="1" applyBorder="1" applyAlignment="1" applyProtection="1">
      <alignment horizontal="right" vertical="center"/>
      <protection locked="0"/>
    </xf>
    <xf numFmtId="0" fontId="31" fillId="5" borderId="0" xfId="11" applyFont="1" applyFill="1" applyBorder="1" applyAlignment="1" applyProtection="1">
      <alignment horizontal="right"/>
      <protection locked="0"/>
    </xf>
    <xf numFmtId="0" fontId="14" fillId="6" borderId="1" xfId="11" applyNumberFormat="1" applyFont="1" applyFill="1" applyBorder="1" applyAlignment="1" applyProtection="1">
      <alignment horizontal="center" vertical="center" wrapText="1"/>
    </xf>
    <xf numFmtId="0" fontId="14" fillId="6" borderId="1" xfId="0" applyNumberFormat="1" applyFont="1" applyFill="1" applyBorder="1" applyAlignment="1" applyProtection="1">
      <alignment horizontal="center" vertical="center" wrapText="1"/>
    </xf>
    <xf numFmtId="0" fontId="14" fillId="6" borderId="40" xfId="11" applyNumberFormat="1" applyFont="1" applyFill="1" applyBorder="1" applyAlignment="1" applyProtection="1">
      <alignment horizontal="center" vertical="center" wrapText="1"/>
    </xf>
    <xf numFmtId="0" fontId="14" fillId="6" borderId="40" xfId="0" applyNumberFormat="1" applyFont="1" applyFill="1" applyBorder="1" applyAlignment="1" applyProtection="1">
      <alignment horizontal="center" vertical="center" wrapText="1"/>
    </xf>
    <xf numFmtId="0" fontId="14" fillId="6" borderId="39" xfId="11" applyNumberFormat="1" applyFont="1" applyFill="1" applyBorder="1" applyAlignment="1" applyProtection="1">
      <alignment horizontal="center" vertical="center" wrapText="1"/>
    </xf>
    <xf numFmtId="0" fontId="14" fillId="6" borderId="39" xfId="0" applyNumberFormat="1" applyFont="1" applyFill="1" applyBorder="1" applyAlignment="1" applyProtection="1">
      <alignment horizontal="center" vertical="center" wrapText="1"/>
    </xf>
    <xf numFmtId="1" fontId="4" fillId="6" borderId="34" xfId="11" applyNumberFormat="1" applyFont="1" applyFill="1" applyBorder="1" applyAlignment="1" applyProtection="1">
      <alignment horizontal="center" vertical="center" wrapText="1"/>
    </xf>
    <xf numFmtId="0" fontId="14" fillId="6" borderId="16" xfId="0" applyNumberFormat="1" applyFont="1" applyFill="1" applyBorder="1" applyAlignment="1" applyProtection="1">
      <alignment horizontal="center" vertical="center" wrapText="1"/>
    </xf>
    <xf numFmtId="0" fontId="14" fillId="6" borderId="20" xfId="0" applyNumberFormat="1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14" fillId="6" borderId="49" xfId="0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 wrapText="1"/>
    </xf>
    <xf numFmtId="0" fontId="49" fillId="5" borderId="25" xfId="11" applyFont="1" applyFill="1" applyBorder="1" applyAlignment="1" applyProtection="1">
      <alignment horizontal="center" vertical="center"/>
    </xf>
    <xf numFmtId="0" fontId="6" fillId="5" borderId="30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vertical="center" wrapText="1"/>
    </xf>
    <xf numFmtId="4" fontId="1" fillId="2" borderId="20" xfId="0" applyNumberFormat="1" applyFont="1" applyFill="1" applyBorder="1" applyAlignment="1" applyProtection="1">
      <alignment horizontal="left" vertical="center" wrapText="1"/>
    </xf>
    <xf numFmtId="4" fontId="1" fillId="0" borderId="20" xfId="0" applyNumberFormat="1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/>
    <xf numFmtId="0" fontId="1" fillId="0" borderId="28" xfId="0" applyFont="1" applyBorder="1" applyAlignment="1" applyProtection="1"/>
    <xf numFmtId="0" fontId="8" fillId="6" borderId="13" xfId="0" applyNumberFormat="1" applyFont="1" applyFill="1" applyBorder="1" applyAlignment="1" applyProtection="1">
      <alignment horizontal="center" vertical="center" wrapText="1"/>
    </xf>
    <xf numFmtId="0" fontId="8" fillId="6" borderId="18" xfId="0" applyNumberFormat="1" applyFont="1" applyFill="1" applyBorder="1" applyAlignment="1" applyProtection="1">
      <alignment horizontal="center" vertical="center" wrapText="1"/>
    </xf>
    <xf numFmtId="0" fontId="8" fillId="6" borderId="25" xfId="0" applyNumberFormat="1" applyFont="1" applyFill="1" applyBorder="1" applyAlignment="1" applyProtection="1">
      <alignment horizontal="center" vertical="center" wrapText="1"/>
    </xf>
    <xf numFmtId="0" fontId="8" fillId="6" borderId="16" xfId="0" applyNumberFormat="1" applyFont="1" applyFill="1" applyBorder="1" applyAlignment="1" applyProtection="1">
      <alignment horizontal="center" vertical="center" wrapText="1"/>
    </xf>
    <xf numFmtId="0" fontId="8" fillId="6" borderId="20" xfId="0" applyNumberFormat="1" applyFont="1" applyFill="1" applyBorder="1" applyAlignment="1" applyProtection="1">
      <alignment horizontal="center" vertical="center" wrapText="1"/>
    </xf>
    <xf numFmtId="0" fontId="8" fillId="6" borderId="28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1" fontId="8" fillId="0" borderId="40" xfId="0" applyNumberFormat="1" applyFont="1" applyFill="1" applyBorder="1" applyAlignment="1" applyProtection="1">
      <alignment horizontal="center" vertical="center" wrapText="1"/>
    </xf>
    <xf numFmtId="0" fontId="6" fillId="5" borderId="56" xfId="0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6" borderId="53" xfId="0" applyNumberFormat="1" applyFont="1" applyFill="1" applyBorder="1" applyAlignment="1" applyProtection="1">
      <alignment horizontal="center" vertical="center" wrapText="1"/>
    </xf>
    <xf numFmtId="0" fontId="8" fillId="6" borderId="57" xfId="0" applyNumberFormat="1" applyFont="1" applyFill="1" applyBorder="1" applyAlignment="1" applyProtection="1">
      <alignment horizontal="center" vertical="center" wrapText="1"/>
    </xf>
    <xf numFmtId="0" fontId="8" fillId="6" borderId="58" xfId="0" applyNumberFormat="1" applyFont="1" applyFill="1" applyBorder="1" applyAlignment="1" applyProtection="1">
      <alignment horizontal="center" vertical="center" wrapText="1"/>
    </xf>
    <xf numFmtId="1" fontId="8" fillId="0" borderId="13" xfId="0" applyNumberFormat="1" applyFont="1" applyFill="1" applyBorder="1" applyAlignment="1" applyProtection="1">
      <alignment horizontal="center" vertical="center" wrapText="1"/>
    </xf>
    <xf numFmtId="1" fontId="8" fillId="0" borderId="14" xfId="0" applyNumberFormat="1" applyFont="1" applyFill="1" applyBorder="1" applyAlignment="1" applyProtection="1">
      <alignment horizontal="center" vertical="center" wrapText="1"/>
    </xf>
    <xf numFmtId="1" fontId="8" fillId="0" borderId="18" xfId="0" applyNumberFormat="1" applyFont="1" applyFill="1" applyBorder="1" applyAlignment="1" applyProtection="1">
      <alignment horizontal="center" vertical="center" wrapText="1"/>
    </xf>
    <xf numFmtId="1" fontId="8" fillId="0" borderId="19" xfId="0" applyNumberFormat="1" applyFont="1" applyFill="1" applyBorder="1" applyAlignment="1" applyProtection="1">
      <alignment horizontal="center" vertical="center" wrapText="1"/>
    </xf>
    <xf numFmtId="1" fontId="8" fillId="0" borderId="25" xfId="0" applyNumberFormat="1" applyFont="1" applyFill="1" applyBorder="1" applyAlignment="1" applyProtection="1">
      <alignment horizontal="center" vertical="center" wrapText="1"/>
    </xf>
    <xf numFmtId="1" fontId="8" fillId="0" borderId="39" xfId="0" applyNumberFormat="1" applyFont="1" applyFill="1" applyBorder="1" applyAlignment="1" applyProtection="1">
      <alignment horizontal="center" vertical="center" wrapText="1"/>
    </xf>
    <xf numFmtId="1" fontId="8" fillId="0" borderId="26" xfId="0" applyNumberFormat="1" applyFont="1" applyFill="1" applyBorder="1" applyAlignment="1" applyProtection="1">
      <alignment horizontal="center" vertical="center" wrapText="1"/>
    </xf>
    <xf numFmtId="0" fontId="27" fillId="5" borderId="0" xfId="11" applyFont="1" applyFill="1" applyBorder="1" applyAlignment="1" applyProtection="1">
      <alignment horizontal="center" wrapText="1"/>
      <protection locked="0"/>
    </xf>
    <xf numFmtId="0" fontId="27" fillId="6" borderId="24" xfId="11" applyFont="1" applyFill="1" applyBorder="1" applyAlignment="1" applyProtection="1">
      <alignment horizontal="center" vertical="center"/>
    </xf>
    <xf numFmtId="0" fontId="27" fillId="6" borderId="34" xfId="11" applyFont="1" applyFill="1" applyBorder="1" applyAlignment="1" applyProtection="1">
      <alignment horizontal="center" vertical="center"/>
    </xf>
    <xf numFmtId="0" fontId="27" fillId="0" borderId="0" xfId="11" applyFont="1" applyAlignment="1" applyProtection="1">
      <alignment horizontal="center"/>
      <protection locked="0"/>
    </xf>
    <xf numFmtId="0" fontId="27" fillId="5" borderId="3" xfId="0" applyFont="1" applyFill="1" applyBorder="1" applyAlignment="1" applyProtection="1">
      <alignment horizontal="center" vertical="center" wrapText="1"/>
    </xf>
    <xf numFmtId="0" fontId="27" fillId="5" borderId="8" xfId="0" applyFont="1" applyFill="1" applyBorder="1" applyAlignment="1" applyProtection="1">
      <alignment horizontal="center" vertical="center" wrapText="1"/>
    </xf>
    <xf numFmtId="0" fontId="27" fillId="5" borderId="33" xfId="0" applyFont="1" applyFill="1" applyBorder="1" applyAlignment="1" applyProtection="1">
      <alignment horizontal="center" vertical="center" wrapText="1"/>
    </xf>
    <xf numFmtId="0" fontId="27" fillId="5" borderId="15" xfId="0" applyFont="1" applyFill="1" applyBorder="1" applyAlignment="1" applyProtection="1">
      <alignment horizontal="center" vertical="center" wrapText="1"/>
    </xf>
    <xf numFmtId="0" fontId="27" fillId="5" borderId="17" xfId="0" applyFont="1" applyFill="1" applyBorder="1" applyAlignment="1" applyProtection="1">
      <alignment horizontal="center" vertical="center" wrapText="1"/>
    </xf>
    <xf numFmtId="0" fontId="27" fillId="5" borderId="27" xfId="0" applyFont="1" applyFill="1" applyBorder="1" applyAlignment="1" applyProtection="1">
      <alignment horizontal="center" vertical="center" wrapText="1"/>
    </xf>
    <xf numFmtId="0" fontId="27" fillId="5" borderId="4" xfId="0" applyFont="1" applyFill="1" applyBorder="1" applyAlignment="1" applyProtection="1">
      <alignment horizontal="center" vertical="center" wrapText="1"/>
    </xf>
    <xf numFmtId="0" fontId="27" fillId="5" borderId="9" xfId="0" applyFont="1" applyFill="1" applyBorder="1" applyAlignment="1" applyProtection="1">
      <alignment horizontal="center" vertical="center" wrapText="1"/>
    </xf>
    <xf numFmtId="0" fontId="27" fillId="5" borderId="24" xfId="0" applyFont="1" applyFill="1" applyBorder="1" applyAlignment="1" applyProtection="1">
      <alignment horizontal="center" vertical="center" wrapText="1"/>
    </xf>
    <xf numFmtId="0" fontId="27" fillId="5" borderId="5" xfId="0" applyFont="1" applyFill="1" applyBorder="1" applyAlignment="1" applyProtection="1">
      <alignment horizontal="center" vertical="center" wrapText="1"/>
    </xf>
    <xf numFmtId="0" fontId="27" fillId="5" borderId="6" xfId="0" applyFont="1" applyFill="1" applyBorder="1" applyAlignment="1" applyProtection="1">
      <alignment horizontal="center" vertical="center" wrapText="1"/>
    </xf>
    <xf numFmtId="0" fontId="27" fillId="5" borderId="7" xfId="0" applyFont="1" applyFill="1" applyBorder="1" applyAlignment="1" applyProtection="1">
      <alignment horizontal="center" vertical="center" wrapText="1"/>
    </xf>
    <xf numFmtId="0" fontId="6" fillId="0" borderId="18" xfId="11" applyFont="1" applyFill="1" applyBorder="1" applyAlignment="1" applyProtection="1">
      <alignment horizontal="center" vertical="center" wrapText="1"/>
    </xf>
    <xf numFmtId="0" fontId="6" fillId="0" borderId="1" xfId="11" applyFont="1" applyFill="1" applyBorder="1" applyAlignment="1" applyProtection="1">
      <alignment horizontal="center" vertical="center" wrapText="1"/>
    </xf>
    <xf numFmtId="0" fontId="6" fillId="0" borderId="19" xfId="11" applyFont="1" applyFill="1" applyBorder="1" applyAlignment="1" applyProtection="1">
      <alignment horizontal="center" vertical="center" wrapText="1"/>
    </xf>
    <xf numFmtId="0" fontId="6" fillId="6" borderId="55" xfId="11" applyFont="1" applyFill="1" applyBorder="1" applyAlignment="1" applyProtection="1">
      <alignment horizontal="center" vertical="center" wrapText="1"/>
    </xf>
    <xf numFmtId="0" fontId="6" fillId="6" borderId="2" xfId="11" applyFont="1" applyFill="1" applyBorder="1" applyAlignment="1" applyProtection="1">
      <alignment horizontal="center" vertical="center" wrapText="1"/>
    </xf>
    <xf numFmtId="49" fontId="6" fillId="0" borderId="18" xfId="11" applyNumberFormat="1" applyFont="1" applyFill="1" applyBorder="1" applyAlignment="1" applyProtection="1">
      <alignment horizontal="center" vertical="center" wrapText="1"/>
    </xf>
    <xf numFmtId="0" fontId="6" fillId="5" borderId="0" xfId="11" applyFont="1" applyFill="1" applyBorder="1" applyAlignment="1" applyProtection="1">
      <alignment horizontal="center" vertical="center" wrapText="1"/>
      <protection locked="0"/>
    </xf>
    <xf numFmtId="0" fontId="6" fillId="5" borderId="0" xfId="11" applyFont="1" applyFill="1" applyBorder="1" applyAlignment="1" applyProtection="1">
      <alignment horizontal="center" vertical="center"/>
      <protection locked="0"/>
    </xf>
    <xf numFmtId="0" fontId="4" fillId="5" borderId="13" xfId="11" applyFont="1" applyFill="1" applyBorder="1" applyAlignment="1" applyProtection="1">
      <alignment horizontal="center" vertical="center" wrapText="1"/>
    </xf>
    <xf numFmtId="0" fontId="4" fillId="5" borderId="18" xfId="11" applyFont="1" applyFill="1" applyBorder="1" applyAlignment="1" applyProtection="1">
      <alignment horizontal="center" vertical="center" wrapText="1"/>
    </xf>
    <xf numFmtId="0" fontId="4" fillId="5" borderId="40" xfId="11" applyFont="1" applyFill="1" applyBorder="1" applyAlignment="1" applyProtection="1">
      <alignment horizontal="center" vertical="center" wrapText="1"/>
    </xf>
    <xf numFmtId="0" fontId="4" fillId="5" borderId="1" xfId="11" applyFont="1" applyFill="1" applyBorder="1" applyAlignment="1" applyProtection="1">
      <alignment horizontal="center" vertical="center" wrapText="1"/>
    </xf>
    <xf numFmtId="0" fontId="4" fillId="5" borderId="14" xfId="11" applyFont="1" applyFill="1" applyBorder="1" applyAlignment="1" applyProtection="1">
      <alignment horizontal="center" vertical="center" wrapText="1"/>
    </xf>
    <xf numFmtId="0" fontId="4" fillId="5" borderId="19" xfId="1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textRotation="90" wrapText="1"/>
    </xf>
    <xf numFmtId="0" fontId="6" fillId="5" borderId="39" xfId="0" applyFont="1" applyFill="1" applyBorder="1" applyAlignment="1" applyProtection="1">
      <alignment horizontal="center" vertical="center" textRotation="90" wrapText="1"/>
    </xf>
    <xf numFmtId="0" fontId="6" fillId="5" borderId="4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5" borderId="3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 textRotation="90" wrapText="1"/>
    </xf>
    <xf numFmtId="0" fontId="6" fillId="5" borderId="26" xfId="0" applyFont="1" applyFill="1" applyBorder="1" applyAlignment="1" applyProtection="1">
      <alignment horizontal="center" vertical="center" textRotation="90" wrapText="1"/>
    </xf>
    <xf numFmtId="0" fontId="6" fillId="5" borderId="28" xfId="0" applyFont="1" applyFill="1" applyBorder="1" applyAlignment="1" applyProtection="1">
      <alignment horizontal="center" vertical="center" wrapText="1"/>
    </xf>
    <xf numFmtId="0" fontId="6" fillId="6" borderId="24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27" fillId="5" borderId="0" xfId="11" applyFont="1" applyFill="1" applyAlignment="1" applyProtection="1">
      <alignment horizontal="center" vertical="center" wrapText="1"/>
      <protection locked="0"/>
    </xf>
    <xf numFmtId="0" fontId="27" fillId="5" borderId="0" xfId="11" applyFont="1" applyFill="1" applyAlignment="1" applyProtection="1">
      <alignment horizontal="center" vertical="top" wrapText="1"/>
      <protection locked="0"/>
    </xf>
    <xf numFmtId="0" fontId="3" fillId="5" borderId="0" xfId="11" applyFont="1" applyFill="1" applyBorder="1" applyAlignment="1" applyProtection="1">
      <alignment horizontal="right" vertical="center" wrapText="1"/>
      <protection locked="0"/>
    </xf>
    <xf numFmtId="0" fontId="32" fillId="5" borderId="0" xfId="11" applyFont="1" applyFill="1" applyBorder="1" applyAlignment="1" applyProtection="1">
      <alignment horizontal="center"/>
      <protection locked="0"/>
    </xf>
    <xf numFmtId="0" fontId="4" fillId="5" borderId="25" xfId="11" applyFont="1" applyFill="1" applyBorder="1" applyAlignment="1" applyProtection="1">
      <alignment horizontal="center" vertical="center" wrapText="1"/>
    </xf>
    <xf numFmtId="0" fontId="4" fillId="5" borderId="22" xfId="11" applyFont="1" applyFill="1" applyBorder="1" applyAlignment="1" applyProtection="1">
      <alignment horizontal="center" vertical="center" wrapText="1"/>
    </xf>
    <xf numFmtId="0" fontId="4" fillId="5" borderId="30" xfId="11" applyFont="1" applyFill="1" applyBorder="1" applyAlignment="1" applyProtection="1">
      <alignment horizontal="center" vertical="center" wrapText="1"/>
    </xf>
    <xf numFmtId="0" fontId="4" fillId="5" borderId="11" xfId="11" applyFont="1" applyFill="1" applyBorder="1" applyAlignment="1" applyProtection="1">
      <alignment horizontal="center" vertical="center" wrapText="1"/>
    </xf>
    <xf numFmtId="0" fontId="4" fillId="5" borderId="23" xfId="11" applyFont="1" applyFill="1" applyBorder="1" applyAlignment="1" applyProtection="1">
      <alignment horizontal="center" vertical="center" wrapText="1"/>
    </xf>
    <xf numFmtId="0" fontId="4" fillId="5" borderId="21" xfId="11" applyFont="1" applyFill="1" applyBorder="1" applyAlignment="1" applyProtection="1">
      <alignment horizontal="center" vertical="center" wrapText="1"/>
    </xf>
    <xf numFmtId="0" fontId="4" fillId="5" borderId="31" xfId="11" applyFont="1" applyFill="1" applyBorder="1" applyAlignment="1" applyProtection="1">
      <alignment horizontal="center" vertical="center" wrapText="1"/>
    </xf>
    <xf numFmtId="0" fontId="4" fillId="5" borderId="29" xfId="11" applyFont="1" applyFill="1" applyBorder="1" applyAlignment="1" applyProtection="1">
      <alignment horizontal="center" vertical="center" wrapText="1"/>
    </xf>
    <xf numFmtId="0" fontId="4" fillId="5" borderId="51" xfId="11" applyFont="1" applyFill="1" applyBorder="1" applyAlignment="1" applyProtection="1">
      <alignment horizontal="center" vertical="center" wrapText="1"/>
    </xf>
    <xf numFmtId="0" fontId="4" fillId="5" borderId="52" xfId="1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textRotation="90" wrapText="1"/>
    </xf>
    <xf numFmtId="0" fontId="4" fillId="0" borderId="39" xfId="0" applyFont="1" applyFill="1" applyBorder="1" applyAlignment="1" applyProtection="1">
      <alignment horizontal="center" vertical="center" textRotation="90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8" fillId="5" borderId="0" xfId="11" applyFont="1" applyFill="1" applyBorder="1" applyAlignment="1" applyProtection="1">
      <alignment horizontal="center" textRotation="90" wrapText="1"/>
      <protection locked="0"/>
    </xf>
    <xf numFmtId="0" fontId="2" fillId="0" borderId="0" xfId="11" applyFont="1" applyAlignment="1">
      <alignment horizontal="center"/>
    </xf>
    <xf numFmtId="0" fontId="17" fillId="6" borderId="32" xfId="11" applyFont="1" applyFill="1" applyBorder="1" applyAlignment="1" applyProtection="1">
      <alignment horizontal="center" vertical="center" wrapText="1"/>
    </xf>
    <xf numFmtId="0" fontId="17" fillId="6" borderId="47" xfId="1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27" fillId="0" borderId="0" xfId="11" applyFont="1" applyAlignment="1">
      <alignment horizontal="center"/>
    </xf>
    <xf numFmtId="0" fontId="50" fillId="0" borderId="1" xfId="0" applyFont="1" applyFill="1" applyBorder="1" applyAlignment="1" applyProtection="1">
      <alignment horizontal="center" vertical="center" wrapText="1"/>
    </xf>
    <xf numFmtId="0" fontId="50" fillId="0" borderId="39" xfId="0" applyFont="1" applyFill="1" applyBorder="1" applyAlignment="1" applyProtection="1">
      <alignment horizontal="center" vertical="center" wrapText="1"/>
    </xf>
    <xf numFmtId="0" fontId="4" fillId="6" borderId="5" xfId="11" applyFont="1" applyFill="1" applyBorder="1" applyAlignment="1" applyProtection="1">
      <alignment horizontal="center" vertical="center"/>
    </xf>
    <xf numFmtId="0" fontId="4" fillId="6" borderId="6" xfId="11" applyFont="1" applyFill="1" applyBorder="1" applyAlignment="1" applyProtection="1">
      <alignment horizontal="center" vertical="center"/>
    </xf>
    <xf numFmtId="0" fontId="17" fillId="0" borderId="0" xfId="11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5" borderId="40" xfId="11" applyFont="1" applyFill="1" applyBorder="1" applyAlignment="1" applyProtection="1">
      <alignment horizontal="center" vertical="center" wrapText="1"/>
    </xf>
    <xf numFmtId="0" fontId="6" fillId="5" borderId="1" xfId="11" applyFont="1" applyFill="1" applyBorder="1" applyAlignment="1" applyProtection="1">
      <alignment horizontal="center" vertical="center" wrapText="1"/>
    </xf>
    <xf numFmtId="0" fontId="6" fillId="5" borderId="16" xfId="11" applyFont="1" applyFill="1" applyBorder="1" applyAlignment="1" applyProtection="1">
      <alignment horizontal="center" vertical="center" wrapText="1"/>
    </xf>
    <xf numFmtId="0" fontId="6" fillId="5" borderId="53" xfId="11" applyFont="1" applyFill="1" applyBorder="1" applyAlignment="1" applyProtection="1">
      <alignment horizontal="center" vertical="center" wrapText="1"/>
    </xf>
    <xf numFmtId="0" fontId="6" fillId="5" borderId="43" xfId="11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/>
    </xf>
    <xf numFmtId="0" fontId="3" fillId="5" borderId="0" xfId="11" applyFont="1" applyFill="1" applyAlignment="1" applyProtection="1">
      <alignment horizontal="right"/>
      <protection locked="0"/>
    </xf>
    <xf numFmtId="0" fontId="17" fillId="5" borderId="0" xfId="11" applyFont="1" applyFill="1" applyAlignment="1" applyProtection="1">
      <alignment horizontal="center" vertical="top" wrapText="1"/>
      <protection locked="0"/>
    </xf>
    <xf numFmtId="0" fontId="6" fillId="5" borderId="13" xfId="11" applyFont="1" applyFill="1" applyBorder="1" applyAlignment="1" applyProtection="1">
      <alignment horizontal="center" vertical="center" wrapText="1"/>
    </xf>
    <xf numFmtId="0" fontId="6" fillId="5" borderId="18" xfId="11" applyFont="1" applyFill="1" applyBorder="1" applyAlignment="1" applyProtection="1">
      <alignment horizontal="center" vertical="center" wrapText="1"/>
    </xf>
    <xf numFmtId="0" fontId="6" fillId="5" borderId="25" xfId="11" applyFont="1" applyFill="1" applyBorder="1" applyAlignment="1" applyProtection="1">
      <alignment horizontal="center" vertical="center" wrapText="1"/>
    </xf>
    <xf numFmtId="0" fontId="4" fillId="5" borderId="39" xfId="11" applyFont="1" applyFill="1" applyBorder="1" applyAlignment="1" applyProtection="1">
      <alignment horizontal="center" vertical="center" wrapText="1"/>
    </xf>
    <xf numFmtId="0" fontId="42" fillId="0" borderId="0" xfId="11" applyFont="1" applyAlignment="1" applyProtection="1">
      <alignment horizontal="center"/>
      <protection locked="0"/>
    </xf>
    <xf numFmtId="0" fontId="46" fillId="5" borderId="0" xfId="11" applyFont="1" applyFill="1" applyBorder="1" applyAlignment="1" applyProtection="1">
      <alignment horizontal="right"/>
      <protection locked="0"/>
    </xf>
    <xf numFmtId="0" fontId="21" fillId="0" borderId="0" xfId="11" applyFont="1" applyAlignment="1" applyProtection="1">
      <alignment horizontal="center" vertical="top" wrapText="1"/>
      <protection locked="0"/>
    </xf>
    <xf numFmtId="0" fontId="7" fillId="5" borderId="0" xfId="11" applyFont="1" applyFill="1" applyAlignment="1" applyProtection="1">
      <alignment horizontal="center" vertical="top" wrapText="1"/>
      <protection locked="0"/>
    </xf>
    <xf numFmtId="0" fontId="42" fillId="5" borderId="0" xfId="11" applyFont="1" applyFill="1" applyBorder="1" applyAlignment="1" applyProtection="1">
      <alignment horizontal="center"/>
      <protection locked="0"/>
    </xf>
    <xf numFmtId="0" fontId="44" fillId="5" borderId="40" xfId="11" applyFont="1" applyFill="1" applyBorder="1" applyAlignment="1" applyProtection="1">
      <alignment horizontal="center" vertical="center" wrapText="1"/>
    </xf>
    <xf numFmtId="0" fontId="44" fillId="5" borderId="39" xfId="11" applyFont="1" applyFill="1" applyBorder="1" applyAlignment="1" applyProtection="1">
      <alignment horizontal="center" vertical="center" wrapText="1"/>
    </xf>
    <xf numFmtId="0" fontId="44" fillId="5" borderId="13" xfId="11" applyFont="1" applyFill="1" applyBorder="1" applyAlignment="1" applyProtection="1">
      <alignment horizontal="center" vertical="center"/>
    </xf>
    <xf numFmtId="0" fontId="44" fillId="5" borderId="25" xfId="11" applyFont="1" applyFill="1" applyBorder="1" applyAlignment="1" applyProtection="1">
      <alignment horizontal="center" vertical="center"/>
    </xf>
    <xf numFmtId="0" fontId="44" fillId="6" borderId="5" xfId="11" applyFont="1" applyFill="1" applyBorder="1" applyAlignment="1" applyProtection="1">
      <alignment horizontal="center" vertical="center" wrapText="1"/>
    </xf>
    <xf numFmtId="0" fontId="44" fillId="6" borderId="48" xfId="11" applyFont="1" applyFill="1" applyBorder="1" applyAlignment="1" applyProtection="1">
      <alignment horizontal="center" vertical="center" wrapText="1"/>
    </xf>
    <xf numFmtId="0" fontId="18" fillId="0" borderId="40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</xf>
    <xf numFmtId="0" fontId="18" fillId="0" borderId="39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center" vertical="center" wrapText="1"/>
    </xf>
    <xf numFmtId="0" fontId="49" fillId="6" borderId="24" xfId="11" applyFont="1" applyFill="1" applyBorder="1" applyAlignment="1" applyProtection="1">
      <alignment horizontal="center" vertical="center" wrapText="1"/>
    </xf>
    <xf numFmtId="0" fontId="49" fillId="6" borderId="34" xfId="11" applyFont="1" applyFill="1" applyBorder="1" applyAlignment="1" applyProtection="1">
      <alignment horizontal="center" vertical="center" wrapText="1"/>
    </xf>
    <xf numFmtId="0" fontId="27" fillId="0" borderId="0" xfId="11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center" vertical="center"/>
    </xf>
    <xf numFmtId="0" fontId="27" fillId="0" borderId="14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 vertical="center"/>
    </xf>
    <xf numFmtId="0" fontId="27" fillId="5" borderId="40" xfId="11" applyFont="1" applyFill="1" applyBorder="1" applyAlignment="1" applyProtection="1">
      <alignment horizontal="center" vertical="center" wrapText="1"/>
    </xf>
    <xf numFmtId="0" fontId="27" fillId="5" borderId="1" xfId="11" applyFont="1" applyFill="1" applyBorder="1" applyAlignment="1" applyProtection="1">
      <alignment horizontal="center" vertical="center" wrapText="1"/>
    </xf>
    <xf numFmtId="0" fontId="27" fillId="5" borderId="39" xfId="11" applyFont="1" applyFill="1" applyBorder="1" applyAlignment="1" applyProtection="1">
      <alignment horizontal="center" vertical="center" wrapText="1"/>
    </xf>
    <xf numFmtId="0" fontId="49" fillId="5" borderId="37" xfId="11" applyFont="1" applyFill="1" applyBorder="1" applyAlignment="1" applyProtection="1">
      <alignment horizontal="center" vertical="center"/>
    </xf>
    <xf numFmtId="0" fontId="49" fillId="5" borderId="54" xfId="11" applyFont="1" applyFill="1" applyBorder="1" applyAlignment="1" applyProtection="1">
      <alignment horizontal="center" vertical="center"/>
    </xf>
    <xf numFmtId="0" fontId="49" fillId="5" borderId="10" xfId="11" applyFont="1" applyFill="1" applyBorder="1" applyAlignment="1" applyProtection="1">
      <alignment horizontal="center" vertical="center"/>
    </xf>
    <xf numFmtId="0" fontId="6" fillId="6" borderId="24" xfId="0" applyFont="1" applyFill="1" applyBorder="1" applyAlignment="1" applyProtection="1">
      <alignment horizontal="center"/>
    </xf>
    <xf numFmtId="0" fontId="6" fillId="6" borderId="34" xfId="0" applyFont="1" applyFill="1" applyBorder="1" applyAlignment="1" applyProtection="1">
      <alignment horizontal="center"/>
    </xf>
    <xf numFmtId="0" fontId="6" fillId="5" borderId="39" xfId="0" applyFont="1" applyFill="1" applyBorder="1" applyAlignment="1" applyProtection="1">
      <alignment horizontal="center" vertical="center" wrapText="1"/>
    </xf>
    <xf numFmtId="3" fontId="4" fillId="0" borderId="0" xfId="1" applyNumberFormat="1" applyFont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</cellXfs>
  <cellStyles count="12">
    <cellStyle name="Денежный 2" xfId="2"/>
    <cellStyle name="Денежный 3" xfId="5"/>
    <cellStyle name="Денежный 4" xfId="4"/>
    <cellStyle name="Обычный" xfId="0" builtinId="0"/>
    <cellStyle name="Обычный 2" xfId="6"/>
    <cellStyle name="Обычный 2 2" xfId="9"/>
    <cellStyle name="Обычный 3" xfId="1"/>
    <cellStyle name="Обычный 4" xfId="3"/>
    <cellStyle name="Обычный 5" xfId="8"/>
    <cellStyle name="Обычный 5 9" xfId="10"/>
    <cellStyle name="Обычный 6" xfId="11"/>
    <cellStyle name="Процентный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35" Type="http://www.wps.cn/officeDocument/2020/cellImage" Target="NUL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9.50\&#1052;&#1091;&#1088;&#1086;&#1078;&#1072;&#1072;&#1090;&#1083;&#1072;&#1088;%20(25gb)\1.%20&#1063;&#1086;&#1088;&#1072;&#1082;&#1083;&#1080;&#1082;%20&#1203;&#1080;&#1089;&#1086;&#1073;&#1086;&#1090;&#1083;&#1072;&#1088;\2025\2-&#1095;&#1086;&#1088;&#1072;&#1082;\3.%20&#1202;&#1086;&#1082;&#1080;&#1084;&#1080;&#1103;&#1090;&#1083;&#1072;&#1088;\&#1064;&#1072;&#1073;&#1083;&#1086;&#1085;%20&#1203;&#1086;&#1082;&#1080;&#1084;&#1080;&#1103;&#1090;&#1083;&#1072;&#1088;\14.%20&#1058;&#1086;&#1096;&#1082;&#1077;&#1085;&#1090;%20&#1096;\&#1058;&#1086;&#1096;&#1082;&#1077;&#1085;&#1090;%20&#1096;&#1072;&#1203;&#1072;&#1088;%20&#1090;&#1091;&#1084;&#1072;&#1085;&#1083;&#1072;&#1088;&#1080;%20&#1090;&#1077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а"/>
      <sheetName val="3"/>
      <sheetName val="4"/>
      <sheetName val="5"/>
      <sheetName val="6"/>
      <sheetName val="2"/>
      <sheetName val="Bektemir"/>
      <sheetName val="Chilonzor"/>
      <sheetName val="Mirobod"/>
      <sheetName val="Mirzo Ulug‘bek"/>
      <sheetName val="Olmazor"/>
      <sheetName val="Sergeli"/>
      <sheetName val="Shayxontoxur"/>
      <sheetName val="Uchtepa"/>
      <sheetName val="Yakkasaroy"/>
      <sheetName val="Yangihayot"/>
      <sheetName val="Yashnaobod"/>
      <sheetName val="Yunusobod"/>
    </sheetNames>
    <sheetDataSet>
      <sheetData sheetId="0"/>
      <sheetData sheetId="1"/>
      <sheetData sheetId="2">
        <row r="4">
          <cell r="E4" t="str">
            <v>Shu jumladan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63"/>
  <sheetViews>
    <sheetView view="pageBreakPreview" zoomScale="55" zoomScaleNormal="32" zoomScaleSheetLayoutView="55" workbookViewId="0">
      <selection activeCell="G10" sqref="G10"/>
    </sheetView>
  </sheetViews>
  <sheetFormatPr defaultRowHeight="20.25"/>
  <cols>
    <col min="1" max="1" width="12.140625" style="34" customWidth="1"/>
    <col min="2" max="2" width="78.85546875" style="34" customWidth="1"/>
    <col min="3" max="3" width="27.28515625" style="34" customWidth="1"/>
    <col min="4" max="4" width="26.28515625" style="34" customWidth="1"/>
    <col min="5" max="5" width="29" style="34" customWidth="1"/>
    <col min="6" max="6" width="32.42578125" style="34" customWidth="1"/>
    <col min="7" max="8" width="25.42578125" style="34" customWidth="1"/>
    <col min="9" max="9" width="27.7109375" style="34" customWidth="1"/>
    <col min="10" max="10" width="28.85546875" style="34" customWidth="1"/>
    <col min="11" max="30" width="28.5703125" style="34" customWidth="1"/>
    <col min="31" max="254" width="9.140625" style="34"/>
    <col min="255" max="255" width="6.85546875" style="34" customWidth="1"/>
    <col min="256" max="256" width="74.85546875" style="34" customWidth="1"/>
    <col min="257" max="264" width="22.7109375" style="34" customWidth="1"/>
    <col min="265" max="510" width="9.140625" style="34"/>
    <col min="511" max="511" width="6.85546875" style="34" customWidth="1"/>
    <col min="512" max="512" width="74.85546875" style="34" customWidth="1"/>
    <col min="513" max="520" width="22.7109375" style="34" customWidth="1"/>
    <col min="521" max="766" width="9.140625" style="34"/>
    <col min="767" max="767" width="6.85546875" style="34" customWidth="1"/>
    <col min="768" max="768" width="74.85546875" style="34" customWidth="1"/>
    <col min="769" max="776" width="22.7109375" style="34" customWidth="1"/>
    <col min="777" max="1022" width="9.140625" style="34"/>
    <col min="1023" max="1023" width="6.85546875" style="34" customWidth="1"/>
    <col min="1024" max="1024" width="74.85546875" style="34" customWidth="1"/>
    <col min="1025" max="1032" width="22.7109375" style="34" customWidth="1"/>
    <col min="1033" max="1278" width="9.140625" style="34"/>
    <col min="1279" max="1279" width="6.85546875" style="34" customWidth="1"/>
    <col min="1280" max="1280" width="74.85546875" style="34" customWidth="1"/>
    <col min="1281" max="1288" width="22.7109375" style="34" customWidth="1"/>
    <col min="1289" max="1534" width="9.140625" style="34"/>
    <col min="1535" max="1535" width="6.85546875" style="34" customWidth="1"/>
    <col min="1536" max="1536" width="74.85546875" style="34" customWidth="1"/>
    <col min="1537" max="1544" width="22.7109375" style="34" customWidth="1"/>
    <col min="1545" max="1790" width="9.140625" style="34"/>
    <col min="1791" max="1791" width="6.85546875" style="34" customWidth="1"/>
    <col min="1792" max="1792" width="74.85546875" style="34" customWidth="1"/>
    <col min="1793" max="1800" width="22.7109375" style="34" customWidth="1"/>
    <col min="1801" max="2046" width="9.140625" style="34"/>
    <col min="2047" max="2047" width="6.85546875" style="34" customWidth="1"/>
    <col min="2048" max="2048" width="74.85546875" style="34" customWidth="1"/>
    <col min="2049" max="2056" width="22.7109375" style="34" customWidth="1"/>
    <col min="2057" max="2302" width="9.140625" style="34"/>
    <col min="2303" max="2303" width="6.85546875" style="34" customWidth="1"/>
    <col min="2304" max="2304" width="74.85546875" style="34" customWidth="1"/>
    <col min="2305" max="2312" width="22.7109375" style="34" customWidth="1"/>
    <col min="2313" max="2558" width="9.140625" style="34"/>
    <col min="2559" max="2559" width="6.85546875" style="34" customWidth="1"/>
    <col min="2560" max="2560" width="74.85546875" style="34" customWidth="1"/>
    <col min="2561" max="2568" width="22.7109375" style="34" customWidth="1"/>
    <col min="2569" max="2814" width="9.140625" style="34"/>
    <col min="2815" max="2815" width="6.85546875" style="34" customWidth="1"/>
    <col min="2816" max="2816" width="74.85546875" style="34" customWidth="1"/>
    <col min="2817" max="2824" width="22.7109375" style="34" customWidth="1"/>
    <col min="2825" max="3070" width="9.140625" style="34"/>
    <col min="3071" max="3071" width="6.85546875" style="34" customWidth="1"/>
    <col min="3072" max="3072" width="74.85546875" style="34" customWidth="1"/>
    <col min="3073" max="3080" width="22.7109375" style="34" customWidth="1"/>
    <col min="3081" max="3326" width="9.140625" style="34"/>
    <col min="3327" max="3327" width="6.85546875" style="34" customWidth="1"/>
    <col min="3328" max="3328" width="74.85546875" style="34" customWidth="1"/>
    <col min="3329" max="3336" width="22.7109375" style="34" customWidth="1"/>
    <col min="3337" max="3582" width="9.140625" style="34"/>
    <col min="3583" max="3583" width="6.85546875" style="34" customWidth="1"/>
    <col min="3584" max="3584" width="74.85546875" style="34" customWidth="1"/>
    <col min="3585" max="3592" width="22.7109375" style="34" customWidth="1"/>
    <col min="3593" max="3838" width="9.140625" style="34"/>
    <col min="3839" max="3839" width="6.85546875" style="34" customWidth="1"/>
    <col min="3840" max="3840" width="74.85546875" style="34" customWidth="1"/>
    <col min="3841" max="3848" width="22.7109375" style="34" customWidth="1"/>
    <col min="3849" max="4094" width="9.140625" style="34"/>
    <col min="4095" max="4095" width="6.85546875" style="34" customWidth="1"/>
    <col min="4096" max="4096" width="74.85546875" style="34" customWidth="1"/>
    <col min="4097" max="4104" width="22.7109375" style="34" customWidth="1"/>
    <col min="4105" max="4350" width="9.140625" style="34"/>
    <col min="4351" max="4351" width="6.85546875" style="34" customWidth="1"/>
    <col min="4352" max="4352" width="74.85546875" style="34" customWidth="1"/>
    <col min="4353" max="4360" width="22.7109375" style="34" customWidth="1"/>
    <col min="4361" max="4606" width="9.140625" style="34"/>
    <col min="4607" max="4607" width="6.85546875" style="34" customWidth="1"/>
    <col min="4608" max="4608" width="74.85546875" style="34" customWidth="1"/>
    <col min="4609" max="4616" width="22.7109375" style="34" customWidth="1"/>
    <col min="4617" max="4862" width="9.140625" style="34"/>
    <col min="4863" max="4863" width="6.85546875" style="34" customWidth="1"/>
    <col min="4864" max="4864" width="74.85546875" style="34" customWidth="1"/>
    <col min="4865" max="4872" width="22.7109375" style="34" customWidth="1"/>
    <col min="4873" max="5118" width="9.140625" style="34"/>
    <col min="5119" max="5119" width="6.85546875" style="34" customWidth="1"/>
    <col min="5120" max="5120" width="74.85546875" style="34" customWidth="1"/>
    <col min="5121" max="5128" width="22.7109375" style="34" customWidth="1"/>
    <col min="5129" max="5374" width="9.140625" style="34"/>
    <col min="5375" max="5375" width="6.85546875" style="34" customWidth="1"/>
    <col min="5376" max="5376" width="74.85546875" style="34" customWidth="1"/>
    <col min="5377" max="5384" width="22.7109375" style="34" customWidth="1"/>
    <col min="5385" max="5630" width="9.140625" style="34"/>
    <col min="5631" max="5631" width="6.85546875" style="34" customWidth="1"/>
    <col min="5632" max="5632" width="74.85546875" style="34" customWidth="1"/>
    <col min="5633" max="5640" width="22.7109375" style="34" customWidth="1"/>
    <col min="5641" max="5886" width="9.140625" style="34"/>
    <col min="5887" max="5887" width="6.85546875" style="34" customWidth="1"/>
    <col min="5888" max="5888" width="74.85546875" style="34" customWidth="1"/>
    <col min="5889" max="5896" width="22.7109375" style="34" customWidth="1"/>
    <col min="5897" max="6142" width="9.140625" style="34"/>
    <col min="6143" max="6143" width="6.85546875" style="34" customWidth="1"/>
    <col min="6144" max="6144" width="74.85546875" style="34" customWidth="1"/>
    <col min="6145" max="6152" width="22.7109375" style="34" customWidth="1"/>
    <col min="6153" max="6398" width="9.140625" style="34"/>
    <col min="6399" max="6399" width="6.85546875" style="34" customWidth="1"/>
    <col min="6400" max="6400" width="74.85546875" style="34" customWidth="1"/>
    <col min="6401" max="6408" width="22.7109375" style="34" customWidth="1"/>
    <col min="6409" max="6654" width="9.140625" style="34"/>
    <col min="6655" max="6655" width="6.85546875" style="34" customWidth="1"/>
    <col min="6656" max="6656" width="74.85546875" style="34" customWidth="1"/>
    <col min="6657" max="6664" width="22.7109375" style="34" customWidth="1"/>
    <col min="6665" max="6910" width="9.140625" style="34"/>
    <col min="6911" max="6911" width="6.85546875" style="34" customWidth="1"/>
    <col min="6912" max="6912" width="74.85546875" style="34" customWidth="1"/>
    <col min="6913" max="6920" width="22.7109375" style="34" customWidth="1"/>
    <col min="6921" max="7166" width="9.140625" style="34"/>
    <col min="7167" max="7167" width="6.85546875" style="34" customWidth="1"/>
    <col min="7168" max="7168" width="74.85546875" style="34" customWidth="1"/>
    <col min="7169" max="7176" width="22.7109375" style="34" customWidth="1"/>
    <col min="7177" max="7422" width="9.140625" style="34"/>
    <col min="7423" max="7423" width="6.85546875" style="34" customWidth="1"/>
    <col min="7424" max="7424" width="74.85546875" style="34" customWidth="1"/>
    <col min="7425" max="7432" width="22.7109375" style="34" customWidth="1"/>
    <col min="7433" max="7678" width="9.140625" style="34"/>
    <col min="7679" max="7679" width="6.85546875" style="34" customWidth="1"/>
    <col min="7680" max="7680" width="74.85546875" style="34" customWidth="1"/>
    <col min="7681" max="7688" width="22.7109375" style="34" customWidth="1"/>
    <col min="7689" max="7934" width="9.140625" style="34"/>
    <col min="7935" max="7935" width="6.85546875" style="34" customWidth="1"/>
    <col min="7936" max="7936" width="74.85546875" style="34" customWidth="1"/>
    <col min="7937" max="7944" width="22.7109375" style="34" customWidth="1"/>
    <col min="7945" max="8190" width="9.140625" style="34"/>
    <col min="8191" max="8191" width="6.85546875" style="34" customWidth="1"/>
    <col min="8192" max="8192" width="74.85546875" style="34" customWidth="1"/>
    <col min="8193" max="8200" width="22.7109375" style="34" customWidth="1"/>
    <col min="8201" max="8446" width="9.140625" style="34"/>
    <col min="8447" max="8447" width="6.85546875" style="34" customWidth="1"/>
    <col min="8448" max="8448" width="74.85546875" style="34" customWidth="1"/>
    <col min="8449" max="8456" width="22.7109375" style="34" customWidth="1"/>
    <col min="8457" max="8702" width="9.140625" style="34"/>
    <col min="8703" max="8703" width="6.85546875" style="34" customWidth="1"/>
    <col min="8704" max="8704" width="74.85546875" style="34" customWidth="1"/>
    <col min="8705" max="8712" width="22.7109375" style="34" customWidth="1"/>
    <col min="8713" max="8958" width="9.140625" style="34"/>
    <col min="8959" max="8959" width="6.85546875" style="34" customWidth="1"/>
    <col min="8960" max="8960" width="74.85546875" style="34" customWidth="1"/>
    <col min="8961" max="8968" width="22.7109375" style="34" customWidth="1"/>
    <col min="8969" max="9214" width="9.140625" style="34"/>
    <col min="9215" max="9215" width="6.85546875" style="34" customWidth="1"/>
    <col min="9216" max="9216" width="74.85546875" style="34" customWidth="1"/>
    <col min="9217" max="9224" width="22.7109375" style="34" customWidth="1"/>
    <col min="9225" max="9470" width="9.140625" style="34"/>
    <col min="9471" max="9471" width="6.85546875" style="34" customWidth="1"/>
    <col min="9472" max="9472" width="74.85546875" style="34" customWidth="1"/>
    <col min="9473" max="9480" width="22.7109375" style="34" customWidth="1"/>
    <col min="9481" max="9726" width="9.140625" style="34"/>
    <col min="9727" max="9727" width="6.85546875" style="34" customWidth="1"/>
    <col min="9728" max="9728" width="74.85546875" style="34" customWidth="1"/>
    <col min="9729" max="9736" width="22.7109375" style="34" customWidth="1"/>
    <col min="9737" max="9982" width="9.140625" style="34"/>
    <col min="9983" max="9983" width="6.85546875" style="34" customWidth="1"/>
    <col min="9984" max="9984" width="74.85546875" style="34" customWidth="1"/>
    <col min="9985" max="9992" width="22.7109375" style="34" customWidth="1"/>
    <col min="9993" max="10238" width="9.140625" style="34"/>
    <col min="10239" max="10239" width="6.85546875" style="34" customWidth="1"/>
    <col min="10240" max="10240" width="74.85546875" style="34" customWidth="1"/>
    <col min="10241" max="10248" width="22.7109375" style="34" customWidth="1"/>
    <col min="10249" max="10494" width="9.140625" style="34"/>
    <col min="10495" max="10495" width="6.85546875" style="34" customWidth="1"/>
    <col min="10496" max="10496" width="74.85546875" style="34" customWidth="1"/>
    <col min="10497" max="10504" width="22.7109375" style="34" customWidth="1"/>
    <col min="10505" max="10750" width="9.140625" style="34"/>
    <col min="10751" max="10751" width="6.85546875" style="34" customWidth="1"/>
    <col min="10752" max="10752" width="74.85546875" style="34" customWidth="1"/>
    <col min="10753" max="10760" width="22.7109375" style="34" customWidth="1"/>
    <col min="10761" max="11006" width="9.140625" style="34"/>
    <col min="11007" max="11007" width="6.85546875" style="34" customWidth="1"/>
    <col min="11008" max="11008" width="74.85546875" style="34" customWidth="1"/>
    <col min="11009" max="11016" width="22.7109375" style="34" customWidth="1"/>
    <col min="11017" max="11262" width="9.140625" style="34"/>
    <col min="11263" max="11263" width="6.85546875" style="34" customWidth="1"/>
    <col min="11264" max="11264" width="74.85546875" style="34" customWidth="1"/>
    <col min="11265" max="11272" width="22.7109375" style="34" customWidth="1"/>
    <col min="11273" max="11518" width="9.140625" style="34"/>
    <col min="11519" max="11519" width="6.85546875" style="34" customWidth="1"/>
    <col min="11520" max="11520" width="74.85546875" style="34" customWidth="1"/>
    <col min="11521" max="11528" width="22.7109375" style="34" customWidth="1"/>
    <col min="11529" max="11774" width="9.140625" style="34"/>
    <col min="11775" max="11775" width="6.85546875" style="34" customWidth="1"/>
    <col min="11776" max="11776" width="74.85546875" style="34" customWidth="1"/>
    <col min="11777" max="11784" width="22.7109375" style="34" customWidth="1"/>
    <col min="11785" max="12030" width="9.140625" style="34"/>
    <col min="12031" max="12031" width="6.85546875" style="34" customWidth="1"/>
    <col min="12032" max="12032" width="74.85546875" style="34" customWidth="1"/>
    <col min="12033" max="12040" width="22.7109375" style="34" customWidth="1"/>
    <col min="12041" max="12286" width="9.140625" style="34"/>
    <col min="12287" max="12287" width="6.85546875" style="34" customWidth="1"/>
    <col min="12288" max="12288" width="74.85546875" style="34" customWidth="1"/>
    <col min="12289" max="12296" width="22.7109375" style="34" customWidth="1"/>
    <col min="12297" max="12542" width="9.140625" style="34"/>
    <col min="12543" max="12543" width="6.85546875" style="34" customWidth="1"/>
    <col min="12544" max="12544" width="74.85546875" style="34" customWidth="1"/>
    <col min="12545" max="12552" width="22.7109375" style="34" customWidth="1"/>
    <col min="12553" max="12798" width="9.140625" style="34"/>
    <col min="12799" max="12799" width="6.85546875" style="34" customWidth="1"/>
    <col min="12800" max="12800" width="74.85546875" style="34" customWidth="1"/>
    <col min="12801" max="12808" width="22.7109375" style="34" customWidth="1"/>
    <col min="12809" max="13054" width="9.140625" style="34"/>
    <col min="13055" max="13055" width="6.85546875" style="34" customWidth="1"/>
    <col min="13056" max="13056" width="74.85546875" style="34" customWidth="1"/>
    <col min="13057" max="13064" width="22.7109375" style="34" customWidth="1"/>
    <col min="13065" max="13310" width="9.140625" style="34"/>
    <col min="13311" max="13311" width="6.85546875" style="34" customWidth="1"/>
    <col min="13312" max="13312" width="74.85546875" style="34" customWidth="1"/>
    <col min="13313" max="13320" width="22.7109375" style="34" customWidth="1"/>
    <col min="13321" max="13566" width="9.140625" style="34"/>
    <col min="13567" max="13567" width="6.85546875" style="34" customWidth="1"/>
    <col min="13568" max="13568" width="74.85546875" style="34" customWidth="1"/>
    <col min="13569" max="13576" width="22.7109375" style="34" customWidth="1"/>
    <col min="13577" max="13822" width="9.140625" style="34"/>
    <col min="13823" max="13823" width="6.85546875" style="34" customWidth="1"/>
    <col min="13824" max="13824" width="74.85546875" style="34" customWidth="1"/>
    <col min="13825" max="13832" width="22.7109375" style="34" customWidth="1"/>
    <col min="13833" max="14078" width="9.140625" style="34"/>
    <col min="14079" max="14079" width="6.85546875" style="34" customWidth="1"/>
    <col min="14080" max="14080" width="74.85546875" style="34" customWidth="1"/>
    <col min="14081" max="14088" width="22.7109375" style="34" customWidth="1"/>
    <col min="14089" max="14334" width="9.140625" style="34"/>
    <col min="14335" max="14335" width="6.85546875" style="34" customWidth="1"/>
    <col min="14336" max="14336" width="74.85546875" style="34" customWidth="1"/>
    <col min="14337" max="14344" width="22.7109375" style="34" customWidth="1"/>
    <col min="14345" max="14590" width="9.140625" style="34"/>
    <col min="14591" max="14591" width="6.85546875" style="34" customWidth="1"/>
    <col min="14592" max="14592" width="74.85546875" style="34" customWidth="1"/>
    <col min="14593" max="14600" width="22.7109375" style="34" customWidth="1"/>
    <col min="14601" max="14846" width="9.140625" style="34"/>
    <col min="14847" max="14847" width="6.85546875" style="34" customWidth="1"/>
    <col min="14848" max="14848" width="74.85546875" style="34" customWidth="1"/>
    <col min="14849" max="14856" width="22.7109375" style="34" customWidth="1"/>
    <col min="14857" max="15102" width="9.140625" style="34"/>
    <col min="15103" max="15103" width="6.85546875" style="34" customWidth="1"/>
    <col min="15104" max="15104" width="74.85546875" style="34" customWidth="1"/>
    <col min="15105" max="15112" width="22.7109375" style="34" customWidth="1"/>
    <col min="15113" max="15358" width="9.140625" style="34"/>
    <col min="15359" max="15359" width="6.85546875" style="34" customWidth="1"/>
    <col min="15360" max="15360" width="74.85546875" style="34" customWidth="1"/>
    <col min="15361" max="15368" width="22.7109375" style="34" customWidth="1"/>
    <col min="15369" max="15614" width="9.140625" style="34"/>
    <col min="15615" max="15615" width="6.85546875" style="34" customWidth="1"/>
    <col min="15616" max="15616" width="74.85546875" style="34" customWidth="1"/>
    <col min="15617" max="15624" width="22.7109375" style="34" customWidth="1"/>
    <col min="15625" max="15870" width="9.140625" style="34"/>
    <col min="15871" max="15871" width="6.85546875" style="34" customWidth="1"/>
    <col min="15872" max="15872" width="74.85546875" style="34" customWidth="1"/>
    <col min="15873" max="15880" width="22.7109375" style="34" customWidth="1"/>
    <col min="15881" max="16126" width="9.140625" style="34"/>
    <col min="16127" max="16127" width="6.85546875" style="34" customWidth="1"/>
    <col min="16128" max="16128" width="74.85546875" style="34" customWidth="1"/>
    <col min="16129" max="16136" width="22.7109375" style="34" customWidth="1"/>
    <col min="16137" max="16384" width="9.140625" style="34"/>
  </cols>
  <sheetData>
    <row r="1" spans="1:14" ht="30.75">
      <c r="B1" s="35"/>
      <c r="C1" s="35"/>
      <c r="D1" s="35"/>
      <c r="E1" s="35"/>
      <c r="F1" s="35"/>
    </row>
    <row r="2" spans="1:14" ht="32.25" customHeight="1">
      <c r="A2" s="372" t="str">
        <f>'1а'!A2:J3</f>
        <v>2025 va 2026 yil I-chorak davomida Navoiy viloyati shahar va tumanlar hokimliklari rahbariyati tomonidan ko‘rib chiqilgan
jismoniy va yuridik shaxslarning murojaatlari to‘g‘risida ma'lumot</v>
      </c>
      <c r="B2" s="372"/>
      <c r="C2" s="372"/>
      <c r="D2" s="372"/>
      <c r="E2" s="372"/>
      <c r="F2" s="372"/>
      <c r="G2" s="372"/>
      <c r="H2" s="372"/>
      <c r="I2" s="372"/>
      <c r="J2" s="372"/>
    </row>
    <row r="3" spans="1:14" ht="33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</row>
    <row r="4" spans="1:14" ht="38.25" customHeight="1" thickBot="1">
      <c r="A4" s="36"/>
      <c r="B4" s="36"/>
      <c r="C4" s="36"/>
      <c r="D4" s="36"/>
      <c r="E4" s="36"/>
      <c r="F4" s="36"/>
      <c r="G4" s="36"/>
      <c r="H4" s="36"/>
      <c r="I4" s="36"/>
      <c r="J4" s="330" t="s">
        <v>8</v>
      </c>
    </row>
    <row r="5" spans="1:14" ht="39" customHeight="1" thickBot="1">
      <c r="A5" s="376" t="s">
        <v>16</v>
      </c>
      <c r="B5" s="379" t="s">
        <v>17</v>
      </c>
      <c r="C5" s="382" t="s">
        <v>18</v>
      </c>
      <c r="D5" s="379"/>
      <c r="E5" s="385" t="s">
        <v>19</v>
      </c>
      <c r="F5" s="386"/>
      <c r="G5" s="386"/>
      <c r="H5" s="386"/>
      <c r="I5" s="386"/>
      <c r="J5" s="387"/>
    </row>
    <row r="6" spans="1:14" ht="38.450000000000003" customHeight="1">
      <c r="A6" s="377"/>
      <c r="B6" s="380"/>
      <c r="C6" s="383"/>
      <c r="D6" s="380"/>
      <c r="E6" s="382" t="s">
        <v>23</v>
      </c>
      <c r="F6" s="379"/>
      <c r="G6" s="382" t="s">
        <v>20</v>
      </c>
      <c r="H6" s="379"/>
      <c r="I6" s="383" t="s">
        <v>21</v>
      </c>
      <c r="J6" s="380"/>
    </row>
    <row r="7" spans="1:14" ht="66" customHeight="1" thickBot="1">
      <c r="A7" s="377"/>
      <c r="B7" s="380"/>
      <c r="C7" s="384"/>
      <c r="D7" s="381"/>
      <c r="E7" s="384"/>
      <c r="F7" s="381"/>
      <c r="G7" s="384"/>
      <c r="H7" s="381"/>
      <c r="I7" s="384"/>
      <c r="J7" s="381"/>
    </row>
    <row r="8" spans="1:14" ht="33.75" thickBot="1">
      <c r="A8" s="378"/>
      <c r="B8" s="381"/>
      <c r="C8" s="54" t="str">
        <f>'1а'!C8</f>
        <v>2025-y</v>
      </c>
      <c r="D8" s="55" t="str">
        <f>'1а'!D8</f>
        <v>2026-y</v>
      </c>
      <c r="E8" s="54" t="str">
        <f>C8</f>
        <v>2025-y</v>
      </c>
      <c r="F8" s="55" t="str">
        <f>D8</f>
        <v>2026-y</v>
      </c>
      <c r="G8" s="54" t="str">
        <f>C8</f>
        <v>2025-y</v>
      </c>
      <c r="H8" s="55" t="str">
        <f>D8</f>
        <v>2026-y</v>
      </c>
      <c r="I8" s="54" t="str">
        <f>C8</f>
        <v>2025-y</v>
      </c>
      <c r="J8" s="56" t="str">
        <f>D8</f>
        <v>2026-y</v>
      </c>
    </row>
    <row r="9" spans="1:14" ht="33.75" thickBot="1">
      <c r="A9" s="59">
        <v>1</v>
      </c>
      <c r="B9" s="60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1">
        <v>10</v>
      </c>
    </row>
    <row r="10" spans="1:14" ht="45" customHeight="1">
      <c r="A10" s="57">
        <v>1</v>
      </c>
      <c r="B10" s="88" t="s">
        <v>120</v>
      </c>
      <c r="C10" s="89">
        <f>'1а'!C17</f>
        <v>390</v>
      </c>
      <c r="D10" s="89">
        <f>'1а'!D17</f>
        <v>412</v>
      </c>
      <c r="E10" s="90">
        <f>'1а'!E17</f>
        <v>120</v>
      </c>
      <c r="F10" s="90">
        <f>'3'!L10+'3'!M10</f>
        <v>195</v>
      </c>
      <c r="G10" s="90">
        <f>'1а'!G17</f>
        <v>270</v>
      </c>
      <c r="H10" s="90">
        <f>'1а'!H17</f>
        <v>217</v>
      </c>
      <c r="I10" s="90">
        <f>'1а'!I17</f>
        <v>0</v>
      </c>
      <c r="J10" s="91">
        <f>'1а'!J17</f>
        <v>0</v>
      </c>
      <c r="K10" s="37"/>
      <c r="L10" s="37"/>
      <c r="N10" s="38"/>
    </row>
    <row r="11" spans="1:14" ht="45" customHeight="1">
      <c r="A11" s="58">
        <v>2</v>
      </c>
      <c r="B11" s="53" t="s">
        <v>121</v>
      </c>
      <c r="C11" s="64">
        <f>'1а'!C25</f>
        <v>188</v>
      </c>
      <c r="D11" s="64">
        <f>'1а'!D25</f>
        <v>184</v>
      </c>
      <c r="E11" s="62">
        <f>'1а'!E25</f>
        <v>160</v>
      </c>
      <c r="F11" s="62">
        <f>'3'!L11+'3'!M11</f>
        <v>150</v>
      </c>
      <c r="G11" s="62">
        <f>'1а'!G25</f>
        <v>28</v>
      </c>
      <c r="H11" s="62">
        <f>'1а'!H25</f>
        <v>34</v>
      </c>
      <c r="I11" s="62">
        <f>'1а'!I25</f>
        <v>0</v>
      </c>
      <c r="J11" s="63">
        <f>'1а'!J25</f>
        <v>0</v>
      </c>
      <c r="K11" s="37"/>
      <c r="L11" s="37"/>
      <c r="N11" s="38"/>
    </row>
    <row r="12" spans="1:14" ht="45" customHeight="1">
      <c r="A12" s="58">
        <v>3</v>
      </c>
      <c r="B12" s="52" t="s">
        <v>130</v>
      </c>
      <c r="C12" s="64">
        <f>'1а'!C33</f>
        <v>56</v>
      </c>
      <c r="D12" s="64">
        <f>'1а'!D33</f>
        <v>76</v>
      </c>
      <c r="E12" s="62">
        <f>'1а'!E33</f>
        <v>52</v>
      </c>
      <c r="F12" s="62">
        <f>'3'!L12+'3'!M12</f>
        <v>68</v>
      </c>
      <c r="G12" s="62">
        <f>'1а'!G33</f>
        <v>4</v>
      </c>
      <c r="H12" s="62">
        <f>'1а'!H33</f>
        <v>8</v>
      </c>
      <c r="I12" s="62">
        <f>'1а'!I33</f>
        <v>0</v>
      </c>
      <c r="J12" s="63">
        <f>'1а'!J33</f>
        <v>0</v>
      </c>
      <c r="K12" s="37"/>
      <c r="L12" s="37"/>
      <c r="N12" s="38"/>
    </row>
    <row r="13" spans="1:14" ht="45" customHeight="1">
      <c r="A13" s="58">
        <v>4</v>
      </c>
      <c r="B13" s="52" t="s">
        <v>122</v>
      </c>
      <c r="C13" s="64">
        <f>'1а'!C43</f>
        <v>294</v>
      </c>
      <c r="D13" s="64">
        <f>'1а'!D43</f>
        <v>446</v>
      </c>
      <c r="E13" s="62">
        <f>'1а'!E43</f>
        <v>104</v>
      </c>
      <c r="F13" s="62">
        <f>'3'!L13+'3'!M13</f>
        <v>317</v>
      </c>
      <c r="G13" s="62">
        <f>'1а'!G43</f>
        <v>188</v>
      </c>
      <c r="H13" s="62">
        <f>'1а'!H43</f>
        <v>129</v>
      </c>
      <c r="I13" s="62">
        <f>'1а'!I43</f>
        <v>2</v>
      </c>
      <c r="J13" s="63">
        <f>'1а'!J43</f>
        <v>0</v>
      </c>
      <c r="K13" s="37"/>
      <c r="L13" s="37"/>
      <c r="N13" s="38"/>
    </row>
    <row r="14" spans="1:14" ht="45" customHeight="1">
      <c r="A14" s="58">
        <v>5</v>
      </c>
      <c r="B14" s="52" t="s">
        <v>123</v>
      </c>
      <c r="C14" s="64">
        <f>'1а'!C52</f>
        <v>60</v>
      </c>
      <c r="D14" s="64">
        <f>'1а'!D52</f>
        <v>63</v>
      </c>
      <c r="E14" s="62">
        <f>'1а'!E52</f>
        <v>45</v>
      </c>
      <c r="F14" s="62">
        <f>'3'!L14+'3'!M14</f>
        <v>48</v>
      </c>
      <c r="G14" s="62">
        <f>'1а'!G52</f>
        <v>14</v>
      </c>
      <c r="H14" s="62">
        <f>'1а'!H52</f>
        <v>15</v>
      </c>
      <c r="I14" s="62">
        <f>'1а'!I52</f>
        <v>1</v>
      </c>
      <c r="J14" s="63">
        <f>'1а'!J52</f>
        <v>0</v>
      </c>
      <c r="K14" s="37"/>
      <c r="L14" s="37"/>
      <c r="N14" s="38"/>
    </row>
    <row r="15" spans="1:14" ht="45" customHeight="1">
      <c r="A15" s="58">
        <v>6</v>
      </c>
      <c r="B15" s="52" t="s">
        <v>124</v>
      </c>
      <c r="C15" s="64">
        <f>'1а'!C62</f>
        <v>143</v>
      </c>
      <c r="D15" s="64">
        <f>'1а'!D62</f>
        <v>269</v>
      </c>
      <c r="E15" s="62">
        <f>'1а'!E62</f>
        <v>134</v>
      </c>
      <c r="F15" s="62">
        <f>'3'!L15+'3'!M15</f>
        <v>237</v>
      </c>
      <c r="G15" s="62">
        <f>'1а'!G62</f>
        <v>6</v>
      </c>
      <c r="H15" s="62">
        <f>'1а'!H62</f>
        <v>29</v>
      </c>
      <c r="I15" s="62">
        <f>'1а'!I62</f>
        <v>3</v>
      </c>
      <c r="J15" s="63">
        <f>'1а'!J62</f>
        <v>3</v>
      </c>
      <c r="K15" s="37"/>
      <c r="L15" s="37"/>
      <c r="N15" s="38"/>
    </row>
    <row r="16" spans="1:14" ht="45" customHeight="1">
      <c r="A16" s="58">
        <v>7</v>
      </c>
      <c r="B16" s="52" t="s">
        <v>125</v>
      </c>
      <c r="C16" s="64">
        <f>'1а'!C71</f>
        <v>205</v>
      </c>
      <c r="D16" s="64">
        <f>'1а'!D71</f>
        <v>211</v>
      </c>
      <c r="E16" s="62">
        <f>'1а'!E71</f>
        <v>173</v>
      </c>
      <c r="F16" s="62">
        <f>'3'!L16+'3'!M16</f>
        <v>138</v>
      </c>
      <c r="G16" s="62">
        <f>'1а'!G71</f>
        <v>32</v>
      </c>
      <c r="H16" s="62">
        <f>'1а'!H71</f>
        <v>71</v>
      </c>
      <c r="I16" s="62">
        <f>'1а'!I71</f>
        <v>1</v>
      </c>
      <c r="J16" s="63">
        <f>'1а'!J71</f>
        <v>2</v>
      </c>
      <c r="K16" s="37"/>
      <c r="L16" s="37"/>
      <c r="M16" s="39"/>
      <c r="N16" s="38"/>
    </row>
    <row r="17" spans="1:14" ht="45" customHeight="1">
      <c r="A17" s="58">
        <v>8</v>
      </c>
      <c r="B17" s="52" t="s">
        <v>126</v>
      </c>
      <c r="C17" s="64">
        <f>'1а'!C80</f>
        <v>166</v>
      </c>
      <c r="D17" s="64">
        <f>'1а'!D80</f>
        <v>150</v>
      </c>
      <c r="E17" s="62">
        <f>'1а'!E80</f>
        <v>132</v>
      </c>
      <c r="F17" s="62">
        <f>'3'!L17+'3'!M17</f>
        <v>129</v>
      </c>
      <c r="G17" s="62">
        <f>'1а'!G80</f>
        <v>26</v>
      </c>
      <c r="H17" s="62">
        <f>'1а'!H80</f>
        <v>14</v>
      </c>
      <c r="I17" s="62">
        <f>'1а'!I80</f>
        <v>8</v>
      </c>
      <c r="J17" s="63">
        <f>'1а'!J80</f>
        <v>7</v>
      </c>
      <c r="K17" s="37"/>
      <c r="L17" s="37"/>
      <c r="M17" s="39"/>
      <c r="N17" s="38"/>
    </row>
    <row r="18" spans="1:14" ht="45" customHeight="1">
      <c r="A18" s="58">
        <v>9</v>
      </c>
      <c r="B18" s="52" t="s">
        <v>127</v>
      </c>
      <c r="C18" s="64">
        <f>'1а'!C89</f>
        <v>72</v>
      </c>
      <c r="D18" s="64">
        <f>'1а'!D89</f>
        <v>75</v>
      </c>
      <c r="E18" s="62">
        <f>'1а'!E89</f>
        <v>45</v>
      </c>
      <c r="F18" s="62">
        <f>'3'!L18+'3'!M18</f>
        <v>66</v>
      </c>
      <c r="G18" s="62">
        <f>'1а'!G89</f>
        <v>13</v>
      </c>
      <c r="H18" s="62">
        <f>'1а'!H89</f>
        <v>6</v>
      </c>
      <c r="I18" s="62">
        <f>'1а'!I89</f>
        <v>14</v>
      </c>
      <c r="J18" s="63">
        <f>'1а'!J89</f>
        <v>3</v>
      </c>
      <c r="K18" s="37"/>
      <c r="L18" s="37"/>
      <c r="M18" s="39"/>
      <c r="N18" s="38"/>
    </row>
    <row r="19" spans="1:14" ht="45" customHeight="1">
      <c r="A19" s="58">
        <v>10</v>
      </c>
      <c r="B19" s="52" t="s">
        <v>128</v>
      </c>
      <c r="C19" s="64">
        <f>'1а'!C98</f>
        <v>124</v>
      </c>
      <c r="D19" s="64">
        <f>'1а'!D98</f>
        <v>117</v>
      </c>
      <c r="E19" s="62">
        <f>'1а'!E98</f>
        <v>91</v>
      </c>
      <c r="F19" s="62">
        <f>'3'!L19+'3'!M19</f>
        <v>98</v>
      </c>
      <c r="G19" s="62">
        <f>'1а'!G98</f>
        <v>25</v>
      </c>
      <c r="H19" s="62">
        <f>'1а'!H98</f>
        <v>16</v>
      </c>
      <c r="I19" s="62">
        <f>'1а'!I98</f>
        <v>8</v>
      </c>
      <c r="J19" s="63">
        <f>'1а'!J98</f>
        <v>3</v>
      </c>
      <c r="K19" s="37"/>
      <c r="L19" s="37"/>
      <c r="M19" s="39"/>
      <c r="N19" s="38"/>
    </row>
    <row r="20" spans="1:14" ht="45" customHeight="1" thickBot="1">
      <c r="A20" s="92">
        <v>11</v>
      </c>
      <c r="B20" s="93" t="s">
        <v>129</v>
      </c>
      <c r="C20" s="94">
        <f>'1а'!C106</f>
        <v>354</v>
      </c>
      <c r="D20" s="94">
        <f>'1а'!D106</f>
        <v>324</v>
      </c>
      <c r="E20" s="95">
        <f>'1а'!E106</f>
        <v>259</v>
      </c>
      <c r="F20" s="95">
        <f>'3'!L20+'3'!M20</f>
        <v>218</v>
      </c>
      <c r="G20" s="95">
        <f>'1а'!G106</f>
        <v>95</v>
      </c>
      <c r="H20" s="95">
        <f>'1а'!H106</f>
        <v>86</v>
      </c>
      <c r="I20" s="95">
        <f>'1а'!I106</f>
        <v>0</v>
      </c>
      <c r="J20" s="96">
        <f>'1а'!J106</f>
        <v>20</v>
      </c>
      <c r="K20" s="37"/>
      <c r="L20" s="37"/>
      <c r="M20" s="39"/>
      <c r="N20" s="40"/>
    </row>
    <row r="21" spans="1:14" ht="45" customHeight="1" thickBot="1">
      <c r="A21" s="373" t="s">
        <v>24</v>
      </c>
      <c r="B21" s="374"/>
      <c r="C21" s="86">
        <f>E21+G21+I21</f>
        <v>2053</v>
      </c>
      <c r="D21" s="86">
        <f>F21+H21+J21</f>
        <v>2327</v>
      </c>
      <c r="E21" s="86">
        <f t="shared" ref="E21:J21" si="0">SUM(E10:E20)</f>
        <v>1315</v>
      </c>
      <c r="F21" s="86">
        <f t="shared" si="0"/>
        <v>1664</v>
      </c>
      <c r="G21" s="86">
        <f t="shared" si="0"/>
        <v>701</v>
      </c>
      <c r="H21" s="86">
        <f t="shared" si="0"/>
        <v>625</v>
      </c>
      <c r="I21" s="86">
        <f t="shared" si="0"/>
        <v>37</v>
      </c>
      <c r="J21" s="87">
        <f t="shared" si="0"/>
        <v>38</v>
      </c>
      <c r="K21" s="37"/>
      <c r="L21" s="37"/>
    </row>
    <row r="22" spans="1:14" ht="47.25" customHeight="1">
      <c r="A22" s="41"/>
      <c r="B22" s="42"/>
      <c r="C22" s="43"/>
      <c r="D22" s="329"/>
      <c r="E22" s="44"/>
      <c r="F22" s="44"/>
      <c r="H22" s="44"/>
      <c r="I22" s="44"/>
    </row>
    <row r="23" spans="1:14" ht="33">
      <c r="A23" s="45"/>
      <c r="B23" s="375" t="s">
        <v>7</v>
      </c>
      <c r="C23" s="375"/>
      <c r="D23" s="375"/>
      <c r="E23" s="375"/>
      <c r="F23" s="375"/>
      <c r="G23" s="375"/>
      <c r="H23" s="375"/>
      <c r="I23" s="375"/>
      <c r="J23" s="375"/>
    </row>
    <row r="24" spans="1:14" ht="27.75">
      <c r="A24" s="46"/>
      <c r="B24" s="47"/>
      <c r="C24" s="47"/>
      <c r="D24" s="47"/>
      <c r="E24" s="47"/>
      <c r="F24" s="47"/>
      <c r="G24" s="47"/>
      <c r="H24" s="47"/>
      <c r="I24" s="47"/>
      <c r="J24" s="47"/>
    </row>
    <row r="25" spans="1:14" ht="26.25">
      <c r="A25" s="46"/>
      <c r="B25" s="48"/>
      <c r="C25" s="49"/>
      <c r="D25" s="49"/>
      <c r="E25" s="49"/>
      <c r="F25" s="49"/>
      <c r="G25" s="49"/>
      <c r="H25" s="49"/>
      <c r="I25" s="49"/>
      <c r="J25" s="49"/>
    </row>
    <row r="26" spans="1:14" ht="27.75">
      <c r="A26" s="46"/>
      <c r="B26" s="50"/>
      <c r="C26" s="50"/>
      <c r="D26" s="50"/>
      <c r="E26" s="50"/>
      <c r="F26" s="50"/>
      <c r="G26" s="50"/>
      <c r="H26" s="50"/>
      <c r="I26" s="50"/>
      <c r="J26" s="50"/>
    </row>
    <row r="27" spans="1:14" ht="27.75">
      <c r="A27" s="46"/>
      <c r="B27" s="50"/>
      <c r="C27" s="50"/>
      <c r="D27" s="50"/>
      <c r="E27" s="50"/>
      <c r="F27" s="50"/>
      <c r="G27" s="50"/>
      <c r="H27" s="50"/>
      <c r="I27" s="50"/>
      <c r="J27" s="50"/>
    </row>
    <row r="28" spans="1:14" ht="27.75">
      <c r="A28" s="46"/>
      <c r="B28" s="50"/>
      <c r="C28" s="50"/>
      <c r="D28" s="50"/>
      <c r="E28" s="50"/>
      <c r="F28" s="50"/>
      <c r="G28" s="50"/>
      <c r="H28" s="50"/>
      <c r="I28" s="50"/>
      <c r="J28" s="50"/>
    </row>
    <row r="29" spans="1:14" ht="27.75">
      <c r="A29" s="46"/>
      <c r="B29" s="50"/>
      <c r="C29" s="50"/>
      <c r="D29" s="50"/>
      <c r="E29" s="50"/>
      <c r="F29" s="50"/>
      <c r="G29" s="50"/>
      <c r="H29" s="50"/>
      <c r="I29" s="50"/>
      <c r="J29" s="50"/>
    </row>
    <row r="30" spans="1:14" ht="27.75">
      <c r="A30" s="46"/>
      <c r="B30" s="50"/>
      <c r="C30" s="50"/>
      <c r="D30" s="50"/>
      <c r="E30" s="50"/>
      <c r="F30" s="50"/>
      <c r="G30" s="50"/>
      <c r="H30" s="50"/>
      <c r="I30" s="50"/>
      <c r="J30" s="50"/>
    </row>
    <row r="31" spans="1:14" ht="27.75">
      <c r="A31" s="46"/>
      <c r="B31" s="47"/>
      <c r="C31" s="47"/>
      <c r="D31" s="47"/>
      <c r="E31" s="47"/>
      <c r="F31" s="47"/>
      <c r="G31" s="47"/>
      <c r="H31" s="47"/>
      <c r="I31" s="47"/>
      <c r="J31" s="47"/>
    </row>
    <row r="32" spans="1:14">
      <c r="A32" s="46"/>
      <c r="B32" s="46"/>
      <c r="C32" s="46"/>
      <c r="D32" s="46"/>
      <c r="E32" s="46"/>
      <c r="F32" s="46"/>
      <c r="G32" s="46"/>
      <c r="H32" s="46"/>
      <c r="I32" s="46"/>
      <c r="J32" s="46"/>
    </row>
    <row r="33" spans="1:10">
      <c r="A33" s="46"/>
      <c r="B33" s="46"/>
      <c r="C33" s="46"/>
      <c r="D33" s="51"/>
      <c r="E33" s="46"/>
      <c r="F33" s="46"/>
      <c r="G33" s="46"/>
      <c r="H33" s="46"/>
      <c r="I33" s="46"/>
      <c r="J33" s="46"/>
    </row>
    <row r="34" spans="1:10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>
      <c r="A35" s="46"/>
      <c r="B35" s="46"/>
      <c r="C35" s="46"/>
      <c r="D35" s="46"/>
      <c r="E35" s="46"/>
      <c r="F35" s="46"/>
      <c r="G35" s="46"/>
      <c r="H35" s="46"/>
      <c r="I35" s="46"/>
      <c r="J35" s="46"/>
    </row>
    <row r="36" spans="1:10">
      <c r="A36" s="46"/>
      <c r="B36" s="46"/>
      <c r="C36" s="46"/>
      <c r="D36" s="46"/>
      <c r="E36" s="46"/>
      <c r="F36" s="46"/>
      <c r="G36" s="46"/>
      <c r="H36" s="46"/>
      <c r="I36" s="46"/>
      <c r="J36" s="46"/>
    </row>
    <row r="37" spans="1:10">
      <c r="A37" s="46"/>
      <c r="B37" s="46"/>
      <c r="C37" s="46"/>
      <c r="D37" s="46"/>
      <c r="E37" s="46"/>
      <c r="F37" s="46"/>
      <c r="G37" s="46"/>
      <c r="H37" s="46"/>
      <c r="I37" s="46"/>
      <c r="J37" s="46"/>
    </row>
    <row r="38" spans="1:10">
      <c r="A38" s="46"/>
      <c r="B38" s="46"/>
      <c r="C38" s="46"/>
      <c r="D38" s="46"/>
      <c r="E38" s="46"/>
      <c r="F38" s="46"/>
      <c r="G38" s="46"/>
      <c r="H38" s="46"/>
      <c r="I38" s="46"/>
      <c r="J38" s="46"/>
    </row>
    <row r="39" spans="1:10">
      <c r="A39" s="46"/>
      <c r="B39" s="46"/>
      <c r="C39" s="46"/>
      <c r="D39" s="46"/>
      <c r="E39" s="46"/>
      <c r="F39" s="46"/>
      <c r="G39" s="46"/>
      <c r="H39" s="46"/>
      <c r="I39" s="46"/>
      <c r="J39" s="46"/>
    </row>
    <row r="40" spans="1:10">
      <c r="A40" s="46"/>
      <c r="B40" s="46"/>
      <c r="C40" s="46"/>
      <c r="D40" s="46"/>
      <c r="E40" s="46"/>
      <c r="F40" s="46"/>
      <c r="G40" s="46"/>
      <c r="H40" s="46"/>
      <c r="I40" s="46"/>
      <c r="J40" s="46"/>
    </row>
    <row r="41" spans="1:10">
      <c r="A41" s="46"/>
      <c r="B41" s="46"/>
      <c r="C41" s="46"/>
      <c r="D41" s="46"/>
      <c r="E41" s="46"/>
      <c r="F41" s="46"/>
      <c r="G41" s="46"/>
      <c r="H41" s="46"/>
      <c r="I41" s="46"/>
      <c r="J41" s="46"/>
    </row>
    <row r="42" spans="1:10">
      <c r="A42" s="46"/>
      <c r="B42" s="46"/>
      <c r="C42" s="46"/>
      <c r="D42" s="46"/>
      <c r="E42" s="46"/>
      <c r="F42" s="46"/>
      <c r="G42" s="46"/>
      <c r="H42" s="46"/>
      <c r="I42" s="46"/>
      <c r="J42" s="46"/>
    </row>
    <row r="43" spans="1:10">
      <c r="A43" s="46"/>
      <c r="B43" s="46"/>
      <c r="C43" s="46"/>
      <c r="D43" s="46"/>
      <c r="E43" s="46"/>
      <c r="F43" s="46"/>
      <c r="G43" s="46"/>
      <c r="H43" s="46"/>
      <c r="I43" s="46"/>
      <c r="J43" s="46"/>
    </row>
    <row r="44" spans="1:10">
      <c r="A44" s="46"/>
      <c r="B44" s="46"/>
      <c r="C44" s="46"/>
      <c r="D44" s="46"/>
      <c r="E44" s="46"/>
      <c r="F44" s="46"/>
      <c r="G44" s="46"/>
      <c r="H44" s="46"/>
      <c r="I44" s="46"/>
      <c r="J44" s="46"/>
    </row>
    <row r="45" spans="1:10">
      <c r="A45" s="46"/>
      <c r="B45" s="46"/>
      <c r="C45" s="46"/>
      <c r="D45" s="46"/>
      <c r="E45" s="46"/>
      <c r="F45" s="46"/>
      <c r="G45" s="46"/>
      <c r="H45" s="46"/>
      <c r="I45" s="46"/>
      <c r="J45" s="46"/>
    </row>
    <row r="46" spans="1:10">
      <c r="A46" s="46"/>
      <c r="B46" s="46"/>
      <c r="C46" s="46"/>
      <c r="D46" s="46"/>
      <c r="E46" s="46"/>
      <c r="F46" s="46"/>
      <c r="G46" s="46"/>
      <c r="H46" s="46"/>
      <c r="I46" s="46"/>
      <c r="J46" s="46"/>
    </row>
    <row r="47" spans="1:10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>
      <c r="A63" s="46"/>
      <c r="B63" s="46"/>
      <c r="C63" s="46"/>
      <c r="D63" s="46"/>
      <c r="E63" s="46"/>
      <c r="F63" s="46"/>
      <c r="G63" s="46"/>
      <c r="H63" s="46"/>
      <c r="I63" s="46"/>
      <c r="J63" s="46"/>
    </row>
  </sheetData>
  <sheetProtection algorithmName="SHA-512" hashValue="FL9ynpqudjPzn/q9GpjBnelbvTkZEREa/NXO5JaxMXo2Ga//EHO9XcXb7i3xTbRKzMclgTdLit9Q4soSWW9Viw==" saltValue="i0p5gpZNUYiBbJYjSgEPHw==" spinCount="100000" sheet="1" objects="1" scenarios="1" selectLockedCells="1" selectUnlockedCells="1"/>
  <mergeCells count="10">
    <mergeCell ref="A2:J3"/>
    <mergeCell ref="A21:B21"/>
    <mergeCell ref="B23:J23"/>
    <mergeCell ref="A5:A8"/>
    <mergeCell ref="B5:B8"/>
    <mergeCell ref="C5:D7"/>
    <mergeCell ref="E5:J5"/>
    <mergeCell ref="E6:F7"/>
    <mergeCell ref="G6:H7"/>
    <mergeCell ref="I6:J7"/>
  </mergeCells>
  <printOptions horizontalCentered="1"/>
  <pageMargins left="0.39370078740157483" right="0.39370078740157483" top="0.39370078740157483" bottom="0.31496062992125984" header="0.31496062992125984" footer="0.31496062992125984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9" zoomScale="60" zoomScaleNormal="55" workbookViewId="0">
      <selection activeCell="I29" sqref="I29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212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0</v>
      </c>
      <c r="D11" s="257">
        <f>F11+H11+J11</f>
        <v>0</v>
      </c>
      <c r="E11" s="258"/>
      <c r="F11" s="258"/>
      <c r="G11" s="259"/>
      <c r="H11" s="259"/>
      <c r="I11" s="258"/>
      <c r="J11" s="258"/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66</v>
      </c>
      <c r="C12" s="256">
        <f t="shared" ref="C12:D48" si="0">E12+G12+I12</f>
        <v>0</v>
      </c>
      <c r="D12" s="256">
        <f t="shared" si="0"/>
        <v>0</v>
      </c>
      <c r="E12" s="240"/>
      <c r="F12" s="240"/>
      <c r="G12" s="241"/>
      <c r="H12" s="241"/>
      <c r="I12" s="240"/>
      <c r="J12" s="240"/>
      <c r="K12" s="256">
        <f t="shared" ref="K12:K48" si="1">IF((F12+H12+J12)&gt;=SUM(L12:O12),SUM(L12:O12),"ХАТО")</f>
        <v>0</v>
      </c>
      <c r="L12" s="240"/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67</v>
      </c>
      <c r="C13" s="256">
        <f t="shared" si="0"/>
        <v>0</v>
      </c>
      <c r="D13" s="256">
        <f t="shared" si="0"/>
        <v>6</v>
      </c>
      <c r="E13" s="240"/>
      <c r="F13" s="240"/>
      <c r="G13" s="241"/>
      <c r="H13" s="241"/>
      <c r="I13" s="240"/>
      <c r="J13" s="240">
        <v>6</v>
      </c>
      <c r="K13" s="256">
        <f t="shared" si="1"/>
        <v>6</v>
      </c>
      <c r="L13" s="240">
        <v>4</v>
      </c>
      <c r="M13" s="240">
        <v>2</v>
      </c>
      <c r="N13" s="241"/>
      <c r="O13" s="240"/>
      <c r="P13" s="241"/>
      <c r="Q13" s="242"/>
    </row>
    <row r="14" spans="1:17" ht="24" customHeight="1">
      <c r="A14" s="222">
        <v>4</v>
      </c>
      <c r="B14" s="226" t="s">
        <v>68</v>
      </c>
      <c r="C14" s="256">
        <f t="shared" si="0"/>
        <v>7</v>
      </c>
      <c r="D14" s="256">
        <f t="shared" si="0"/>
        <v>8</v>
      </c>
      <c r="E14" s="240"/>
      <c r="F14" s="240"/>
      <c r="G14" s="241"/>
      <c r="H14" s="241"/>
      <c r="I14" s="240">
        <v>7</v>
      </c>
      <c r="J14" s="240">
        <v>8</v>
      </c>
      <c r="K14" s="256">
        <f t="shared" si="1"/>
        <v>8</v>
      </c>
      <c r="L14" s="240">
        <v>6</v>
      </c>
      <c r="M14" s="240">
        <v>2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69</v>
      </c>
      <c r="C15" s="256">
        <f t="shared" si="0"/>
        <v>14</v>
      </c>
      <c r="D15" s="256">
        <f t="shared" si="0"/>
        <v>13</v>
      </c>
      <c r="E15" s="240">
        <v>1</v>
      </c>
      <c r="F15" s="240">
        <v>1</v>
      </c>
      <c r="G15" s="241"/>
      <c r="H15" s="241"/>
      <c r="I15" s="240">
        <v>13</v>
      </c>
      <c r="J15" s="240">
        <v>12</v>
      </c>
      <c r="K15" s="256">
        <f t="shared" si="1"/>
        <v>13</v>
      </c>
      <c r="L15" s="240">
        <v>9</v>
      </c>
      <c r="M15" s="240">
        <v>4</v>
      </c>
      <c r="N15" s="241"/>
      <c r="O15" s="240"/>
      <c r="P15" s="241"/>
      <c r="Q15" s="242"/>
    </row>
    <row r="16" spans="1:17" ht="24" customHeight="1">
      <c r="A16" s="222">
        <v>6</v>
      </c>
      <c r="B16" s="226" t="s">
        <v>70</v>
      </c>
      <c r="C16" s="256">
        <f t="shared" si="0"/>
        <v>0</v>
      </c>
      <c r="D16" s="256">
        <f t="shared" si="0"/>
        <v>2</v>
      </c>
      <c r="E16" s="240"/>
      <c r="F16" s="240"/>
      <c r="G16" s="241"/>
      <c r="H16" s="241"/>
      <c r="I16" s="240"/>
      <c r="J16" s="240">
        <v>2</v>
      </c>
      <c r="K16" s="256">
        <f t="shared" si="1"/>
        <v>2</v>
      </c>
      <c r="L16" s="240">
        <v>1</v>
      </c>
      <c r="M16" s="240">
        <v>1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71</v>
      </c>
      <c r="C17" s="256">
        <f t="shared" si="0"/>
        <v>8</v>
      </c>
      <c r="D17" s="256">
        <f t="shared" si="0"/>
        <v>9</v>
      </c>
      <c r="E17" s="240">
        <v>1</v>
      </c>
      <c r="F17" s="240">
        <v>1</v>
      </c>
      <c r="G17" s="241"/>
      <c r="H17" s="241"/>
      <c r="I17" s="240">
        <v>7</v>
      </c>
      <c r="J17" s="240">
        <v>8</v>
      </c>
      <c r="K17" s="256">
        <f t="shared" si="1"/>
        <v>9</v>
      </c>
      <c r="L17" s="240">
        <v>5</v>
      </c>
      <c r="M17" s="240">
        <v>2</v>
      </c>
      <c r="N17" s="241"/>
      <c r="O17" s="240">
        <v>2</v>
      </c>
      <c r="P17" s="241"/>
      <c r="Q17" s="242"/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0"/>
        <v>0</v>
      </c>
      <c r="E18" s="240"/>
      <c r="F18" s="240"/>
      <c r="G18" s="241"/>
      <c r="H18" s="241"/>
      <c r="I18" s="240"/>
      <c r="J18" s="240"/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/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74</v>
      </c>
      <c r="C20" s="256">
        <f t="shared" si="0"/>
        <v>0</v>
      </c>
      <c r="D20" s="256">
        <f t="shared" si="0"/>
        <v>0</v>
      </c>
      <c r="E20" s="240"/>
      <c r="F20" s="240"/>
      <c r="G20" s="241"/>
      <c r="H20" s="241"/>
      <c r="I20" s="240"/>
      <c r="J20" s="240"/>
      <c r="K20" s="256">
        <f t="shared" si="1"/>
        <v>0</v>
      </c>
      <c r="L20" s="240"/>
      <c r="M20" s="240"/>
      <c r="N20" s="241"/>
      <c r="O20" s="240"/>
      <c r="P20" s="241"/>
      <c r="Q20" s="242"/>
    </row>
    <row r="21" spans="1:17" ht="24" customHeight="1">
      <c r="A21" s="222">
        <v>11</v>
      </c>
      <c r="B21" s="226" t="s">
        <v>75</v>
      </c>
      <c r="C21" s="256">
        <f t="shared" si="0"/>
        <v>0</v>
      </c>
      <c r="D21" s="256">
        <f t="shared" si="0"/>
        <v>0</v>
      </c>
      <c r="E21" s="240"/>
      <c r="F21" s="240"/>
      <c r="G21" s="241"/>
      <c r="H21" s="241"/>
      <c r="I21" s="240"/>
      <c r="J21" s="240"/>
      <c r="K21" s="256">
        <f t="shared" si="1"/>
        <v>0</v>
      </c>
      <c r="L21" s="240"/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/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/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78</v>
      </c>
      <c r="C24" s="256">
        <f t="shared" si="0"/>
        <v>0</v>
      </c>
      <c r="D24" s="256">
        <f t="shared" si="0"/>
        <v>0</v>
      </c>
      <c r="E24" s="240"/>
      <c r="F24" s="240"/>
      <c r="G24" s="241"/>
      <c r="H24" s="241"/>
      <c r="I24" s="240"/>
      <c r="J24" s="240"/>
      <c r="K24" s="256">
        <f t="shared" si="1"/>
        <v>0</v>
      </c>
      <c r="L24" s="240"/>
      <c r="M24" s="240"/>
      <c r="N24" s="241"/>
      <c r="O24" s="240"/>
      <c r="P24" s="241"/>
      <c r="Q24" s="242"/>
    </row>
    <row r="25" spans="1:17" ht="24" customHeight="1">
      <c r="A25" s="222">
        <v>15</v>
      </c>
      <c r="B25" s="226" t="s">
        <v>79</v>
      </c>
      <c r="C25" s="256">
        <f t="shared" si="0"/>
        <v>5</v>
      </c>
      <c r="D25" s="256">
        <f t="shared" si="0"/>
        <v>10</v>
      </c>
      <c r="E25" s="240">
        <v>1</v>
      </c>
      <c r="F25" s="240">
        <v>3</v>
      </c>
      <c r="G25" s="241"/>
      <c r="H25" s="241"/>
      <c r="I25" s="240">
        <v>4</v>
      </c>
      <c r="J25" s="240">
        <v>7</v>
      </c>
      <c r="K25" s="256">
        <f t="shared" si="1"/>
        <v>10</v>
      </c>
      <c r="L25" s="240">
        <v>5</v>
      </c>
      <c r="M25" s="240">
        <v>2</v>
      </c>
      <c r="N25" s="241"/>
      <c r="O25" s="240">
        <v>3</v>
      </c>
      <c r="P25" s="241"/>
      <c r="Q25" s="242"/>
    </row>
    <row r="26" spans="1:17" ht="24" customHeight="1">
      <c r="A26" s="222">
        <v>16</v>
      </c>
      <c r="B26" s="226" t="s">
        <v>80</v>
      </c>
      <c r="C26" s="256">
        <f t="shared" si="0"/>
        <v>1</v>
      </c>
      <c r="D26" s="256">
        <f t="shared" si="0"/>
        <v>0</v>
      </c>
      <c r="E26" s="240"/>
      <c r="F26" s="240"/>
      <c r="G26" s="241"/>
      <c r="H26" s="241"/>
      <c r="I26" s="240">
        <v>1</v>
      </c>
      <c r="J26" s="240"/>
      <c r="K26" s="256">
        <f t="shared" si="1"/>
        <v>0</v>
      </c>
      <c r="L26" s="240"/>
      <c r="M26" s="240"/>
      <c r="N26" s="241"/>
      <c r="O26" s="240"/>
      <c r="P26" s="241"/>
      <c r="Q26" s="242"/>
    </row>
    <row r="27" spans="1:17" ht="24" customHeight="1">
      <c r="A27" s="222">
        <v>17</v>
      </c>
      <c r="B27" s="226" t="s">
        <v>81</v>
      </c>
      <c r="C27" s="256">
        <f t="shared" si="0"/>
        <v>1</v>
      </c>
      <c r="D27" s="256">
        <f t="shared" si="0"/>
        <v>0</v>
      </c>
      <c r="E27" s="240"/>
      <c r="F27" s="240"/>
      <c r="G27" s="241"/>
      <c r="H27" s="241"/>
      <c r="I27" s="240">
        <v>1</v>
      </c>
      <c r="J27" s="240"/>
      <c r="K27" s="256">
        <f t="shared" si="1"/>
        <v>0</v>
      </c>
      <c r="L27" s="240"/>
      <c r="M27" s="240"/>
      <c r="N27" s="241"/>
      <c r="O27" s="240"/>
      <c r="P27" s="241"/>
      <c r="Q27" s="242"/>
    </row>
    <row r="28" spans="1:17" ht="24" customHeight="1">
      <c r="A28" s="222">
        <v>18</v>
      </c>
      <c r="B28" s="226" t="s">
        <v>82</v>
      </c>
      <c r="C28" s="256">
        <f t="shared" si="0"/>
        <v>4</v>
      </c>
      <c r="D28" s="256">
        <f t="shared" si="0"/>
        <v>5</v>
      </c>
      <c r="E28" s="240"/>
      <c r="F28" s="240">
        <v>1</v>
      </c>
      <c r="G28" s="241"/>
      <c r="H28" s="241"/>
      <c r="I28" s="240">
        <v>4</v>
      </c>
      <c r="J28" s="240">
        <v>4</v>
      </c>
      <c r="K28" s="256">
        <f t="shared" si="1"/>
        <v>5</v>
      </c>
      <c r="L28" s="240">
        <v>4</v>
      </c>
      <c r="M28" s="240">
        <v>1</v>
      </c>
      <c r="N28" s="241"/>
      <c r="O28" s="240"/>
      <c r="P28" s="241"/>
      <c r="Q28" s="242"/>
    </row>
    <row r="29" spans="1:17" ht="24" customHeight="1">
      <c r="A29" s="222">
        <v>19</v>
      </c>
      <c r="B29" s="226" t="s">
        <v>83</v>
      </c>
      <c r="C29" s="256">
        <f t="shared" si="0"/>
        <v>0</v>
      </c>
      <c r="D29" s="256">
        <f t="shared" si="0"/>
        <v>0</v>
      </c>
      <c r="E29" s="240"/>
      <c r="F29" s="240"/>
      <c r="G29" s="241"/>
      <c r="H29" s="241"/>
      <c r="I29" s="240"/>
      <c r="J29" s="240"/>
      <c r="K29" s="256">
        <f t="shared" si="1"/>
        <v>0</v>
      </c>
      <c r="L29" s="240"/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84</v>
      </c>
      <c r="C30" s="256">
        <f t="shared" si="0"/>
        <v>2</v>
      </c>
      <c r="D30" s="256">
        <f t="shared" si="0"/>
        <v>3</v>
      </c>
      <c r="E30" s="240"/>
      <c r="F30" s="240"/>
      <c r="G30" s="241"/>
      <c r="H30" s="241"/>
      <c r="I30" s="240">
        <v>2</v>
      </c>
      <c r="J30" s="240">
        <v>3</v>
      </c>
      <c r="K30" s="256">
        <f t="shared" si="1"/>
        <v>3</v>
      </c>
      <c r="L30" s="240">
        <v>2</v>
      </c>
      <c r="M30" s="240">
        <v>1</v>
      </c>
      <c r="N30" s="241"/>
      <c r="O30" s="240"/>
      <c r="P30" s="241"/>
      <c r="Q30" s="242"/>
    </row>
    <row r="31" spans="1:17" ht="24" customHeight="1">
      <c r="A31" s="222">
        <v>21</v>
      </c>
      <c r="B31" s="226" t="s">
        <v>85</v>
      </c>
      <c r="C31" s="256">
        <f t="shared" si="0"/>
        <v>4</v>
      </c>
      <c r="D31" s="256">
        <f t="shared" si="0"/>
        <v>2</v>
      </c>
      <c r="E31" s="240"/>
      <c r="F31" s="240"/>
      <c r="G31" s="241"/>
      <c r="H31" s="241"/>
      <c r="I31" s="240">
        <v>4</v>
      </c>
      <c r="J31" s="240">
        <v>2</v>
      </c>
      <c r="K31" s="256">
        <f t="shared" si="1"/>
        <v>2</v>
      </c>
      <c r="L31" s="240"/>
      <c r="M31" s="240">
        <v>2</v>
      </c>
      <c r="N31" s="241"/>
      <c r="O31" s="240"/>
      <c r="P31" s="241"/>
      <c r="Q31" s="242"/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0"/>
        <v>0</v>
      </c>
      <c r="E32" s="240"/>
      <c r="F32" s="240"/>
      <c r="G32" s="241"/>
      <c r="H32" s="241"/>
      <c r="I32" s="240"/>
      <c r="J32" s="240"/>
      <c r="K32" s="256">
        <f t="shared" si="1"/>
        <v>0</v>
      </c>
      <c r="L32" s="240"/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0"/>
        <v>0</v>
      </c>
      <c r="E33" s="240"/>
      <c r="F33" s="240"/>
      <c r="G33" s="241"/>
      <c r="H33" s="241"/>
      <c r="I33" s="240"/>
      <c r="J33" s="240"/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/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89</v>
      </c>
      <c r="C35" s="256">
        <f t="shared" si="0"/>
        <v>0</v>
      </c>
      <c r="D35" s="256">
        <f t="shared" si="0"/>
        <v>2</v>
      </c>
      <c r="E35" s="240"/>
      <c r="F35" s="240"/>
      <c r="G35" s="241"/>
      <c r="H35" s="241"/>
      <c r="I35" s="240"/>
      <c r="J35" s="240">
        <v>2</v>
      </c>
      <c r="K35" s="256">
        <f t="shared" si="1"/>
        <v>2</v>
      </c>
      <c r="L35" s="240">
        <v>2</v>
      </c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0"/>
        <v>0</v>
      </c>
      <c r="E36" s="240"/>
      <c r="F36" s="240"/>
      <c r="G36" s="241"/>
      <c r="H36" s="241"/>
      <c r="I36" s="240"/>
      <c r="J36" s="240"/>
      <c r="K36" s="256">
        <f t="shared" si="1"/>
        <v>0</v>
      </c>
      <c r="L36" s="240"/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91</v>
      </c>
      <c r="C37" s="256">
        <f t="shared" si="0"/>
        <v>3</v>
      </c>
      <c r="D37" s="256">
        <f t="shared" si="0"/>
        <v>7</v>
      </c>
      <c r="E37" s="240"/>
      <c r="F37" s="240"/>
      <c r="G37" s="241"/>
      <c r="H37" s="241"/>
      <c r="I37" s="240">
        <v>3</v>
      </c>
      <c r="J37" s="240">
        <v>7</v>
      </c>
      <c r="K37" s="256">
        <f t="shared" si="1"/>
        <v>7</v>
      </c>
      <c r="L37" s="240">
        <v>5</v>
      </c>
      <c r="M37" s="240">
        <v>2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92</v>
      </c>
      <c r="C38" s="256">
        <f t="shared" si="0"/>
        <v>0</v>
      </c>
      <c r="D38" s="256">
        <f t="shared" si="0"/>
        <v>0</v>
      </c>
      <c r="E38" s="240"/>
      <c r="F38" s="240"/>
      <c r="G38" s="241"/>
      <c r="H38" s="241"/>
      <c r="I38" s="240"/>
      <c r="J38" s="240"/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/>
      <c r="F39" s="240"/>
      <c r="G39" s="241"/>
      <c r="H39" s="241"/>
      <c r="I39" s="240"/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94</v>
      </c>
      <c r="C40" s="256">
        <f t="shared" si="0"/>
        <v>0</v>
      </c>
      <c r="D40" s="256">
        <f t="shared" si="0"/>
        <v>0</v>
      </c>
      <c r="E40" s="240"/>
      <c r="F40" s="240"/>
      <c r="G40" s="241"/>
      <c r="H40" s="241"/>
      <c r="I40" s="240"/>
      <c r="J40" s="240"/>
      <c r="K40" s="256">
        <f t="shared" si="1"/>
        <v>0</v>
      </c>
      <c r="L40" s="240"/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95</v>
      </c>
      <c r="C41" s="256">
        <f t="shared" si="0"/>
        <v>0</v>
      </c>
      <c r="D41" s="256">
        <f t="shared" si="0"/>
        <v>1</v>
      </c>
      <c r="E41" s="240"/>
      <c r="F41" s="240"/>
      <c r="G41" s="241"/>
      <c r="H41" s="241"/>
      <c r="I41" s="240"/>
      <c r="J41" s="240">
        <v>1</v>
      </c>
      <c r="K41" s="256">
        <f t="shared" si="1"/>
        <v>1</v>
      </c>
      <c r="L41" s="240">
        <v>1</v>
      </c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/>
      <c r="F42" s="240"/>
      <c r="G42" s="241"/>
      <c r="H42" s="241"/>
      <c r="I42" s="240"/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0"/>
        <v>0</v>
      </c>
      <c r="E43" s="240"/>
      <c r="F43" s="240"/>
      <c r="G43" s="241"/>
      <c r="H43" s="241"/>
      <c r="I43" s="240"/>
      <c r="J43" s="240"/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0</v>
      </c>
      <c r="E44" s="240"/>
      <c r="F44" s="240"/>
      <c r="G44" s="241"/>
      <c r="H44" s="241"/>
      <c r="I44" s="240"/>
      <c r="J44" s="240"/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/>
      <c r="F45" s="240"/>
      <c r="G45" s="241"/>
      <c r="H45" s="241"/>
      <c r="I45" s="240"/>
      <c r="J45" s="240"/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100</v>
      </c>
      <c r="C46" s="256">
        <f t="shared" si="0"/>
        <v>0</v>
      </c>
      <c r="D46" s="256">
        <f t="shared" si="0"/>
        <v>0</v>
      </c>
      <c r="E46" s="240"/>
      <c r="F46" s="240"/>
      <c r="G46" s="241"/>
      <c r="H46" s="241"/>
      <c r="I46" s="240"/>
      <c r="J46" s="240"/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/>
      <c r="F47" s="240"/>
      <c r="G47" s="241"/>
      <c r="H47" s="241"/>
      <c r="I47" s="240"/>
      <c r="J47" s="240"/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102</v>
      </c>
      <c r="C48" s="262">
        <f t="shared" si="0"/>
        <v>7</v>
      </c>
      <c r="D48" s="262">
        <f t="shared" si="0"/>
        <v>8</v>
      </c>
      <c r="E48" s="263">
        <v>1</v>
      </c>
      <c r="F48" s="263">
        <v>2</v>
      </c>
      <c r="G48" s="264"/>
      <c r="H48" s="264"/>
      <c r="I48" s="263">
        <v>6</v>
      </c>
      <c r="J48" s="263">
        <v>6</v>
      </c>
      <c r="K48" s="262">
        <f t="shared" si="1"/>
        <v>8</v>
      </c>
      <c r="L48" s="263">
        <v>4</v>
      </c>
      <c r="M48" s="263">
        <v>2</v>
      </c>
      <c r="N48" s="264"/>
      <c r="O48" s="263">
        <v>2</v>
      </c>
      <c r="P48" s="264"/>
      <c r="Q48" s="265"/>
    </row>
    <row r="49" spans="1:17" ht="22.9" customHeight="1" thickBot="1">
      <c r="A49" s="494" t="s">
        <v>24</v>
      </c>
      <c r="B49" s="495"/>
      <c r="C49" s="270">
        <f>IF(SUM(C11:C48)='3'!C12, SUM(C11:C48),"ХАТО")</f>
        <v>56</v>
      </c>
      <c r="D49" s="270">
        <f t="shared" ref="D49" si="2">SUM(D11:D48)</f>
        <v>76</v>
      </c>
      <c r="E49" s="270">
        <f t="shared" ref="E49" si="3">SUM(E11:E48)</f>
        <v>4</v>
      </c>
      <c r="F49" s="270">
        <f t="shared" ref="F49" si="4">SUM(F11:F48)</f>
        <v>8</v>
      </c>
      <c r="G49" s="270">
        <f t="shared" ref="G49" si="5">SUM(G11:G48)</f>
        <v>0</v>
      </c>
      <c r="H49" s="270">
        <f t="shared" ref="H49" si="6">SUM(H11:H48)</f>
        <v>0</v>
      </c>
      <c r="I49" s="270">
        <f t="shared" ref="I49" si="7">SUM(I11:I48)</f>
        <v>52</v>
      </c>
      <c r="J49" s="270">
        <f t="shared" ref="J49" si="8">SUM(J11:J48)</f>
        <v>68</v>
      </c>
      <c r="K49" s="270">
        <f t="shared" ref="K49" si="9">SUM(K11:K48)</f>
        <v>76</v>
      </c>
      <c r="L49" s="270">
        <f t="shared" ref="L49" si="10">SUM(L11:L48)</f>
        <v>48</v>
      </c>
      <c r="M49" s="270">
        <f t="shared" ref="M49" si="11">SUM(M11:M48)</f>
        <v>21</v>
      </c>
      <c r="N49" s="270">
        <f t="shared" ref="N49:O49" si="12">SUM(N11:N48)</f>
        <v>0</v>
      </c>
      <c r="O49" s="270">
        <f t="shared" si="12"/>
        <v>7</v>
      </c>
      <c r="P49" s="270">
        <f t="shared" ref="P49" si="13">SUM(P11:P48)</f>
        <v>0</v>
      </c>
      <c r="Q49" s="271">
        <f t="shared" ref="Q49" si="14">SUM(Q11:Q48)</f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WOSIarLNiTr3IrzYk5EZcOqo2DSZMQsWMxROx3k98RY4+sOZv6Q2KnJUlVf+piDOv37K8tEg/7ZA5HYNkVB9MQ==" saltValue="J6cVS7RwYcAkF4CPs+sDow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25" zoomScale="60" zoomScaleNormal="55" workbookViewId="0">
      <selection activeCell="F41" sqref="F41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15</v>
      </c>
      <c r="D11" s="257">
        <f>F11+H11+J11</f>
        <v>1</v>
      </c>
      <c r="E11" s="258">
        <v>1</v>
      </c>
      <c r="F11" s="258"/>
      <c r="G11" s="259">
        <v>0</v>
      </c>
      <c r="H11" s="259">
        <v>0</v>
      </c>
      <c r="I11" s="258">
        <v>14</v>
      </c>
      <c r="J11" s="258">
        <v>1</v>
      </c>
      <c r="K11" s="257">
        <f>IF((F11+H11+J11)&gt;=SUM(L11:O11),SUM(L11:O11),"ХАТО")</f>
        <v>1</v>
      </c>
      <c r="L11" s="258">
        <v>0</v>
      </c>
      <c r="M11" s="258">
        <v>0</v>
      </c>
      <c r="N11" s="259">
        <v>0</v>
      </c>
      <c r="O11" s="258">
        <v>1</v>
      </c>
      <c r="P11" s="260">
        <v>0</v>
      </c>
      <c r="Q11" s="260">
        <v>0</v>
      </c>
    </row>
    <row r="12" spans="1:17" ht="24" customHeight="1">
      <c r="A12" s="222">
        <v>2</v>
      </c>
      <c r="B12" s="223" t="s">
        <v>66</v>
      </c>
      <c r="C12" s="256">
        <f t="shared" ref="C12:D48" si="0">E12+G12+I12</f>
        <v>6</v>
      </c>
      <c r="D12" s="256">
        <f t="shared" si="0"/>
        <v>1</v>
      </c>
      <c r="E12" s="240">
        <v>1</v>
      </c>
      <c r="F12" s="240"/>
      <c r="G12" s="241">
        <v>0</v>
      </c>
      <c r="H12" s="241">
        <v>0</v>
      </c>
      <c r="I12" s="240">
        <v>5</v>
      </c>
      <c r="J12" s="240">
        <v>1</v>
      </c>
      <c r="K12" s="256">
        <f t="shared" ref="K12:K48" si="1">IF((F12+H12+J12)&gt;=SUM(L12:O12),SUM(L12:O12),"ХАТО")</f>
        <v>1</v>
      </c>
      <c r="L12" s="240">
        <v>1</v>
      </c>
      <c r="M12" s="240">
        <v>0</v>
      </c>
      <c r="N12" s="241">
        <v>0</v>
      </c>
      <c r="O12" s="240">
        <v>0</v>
      </c>
      <c r="P12" s="242">
        <v>0</v>
      </c>
      <c r="Q12" s="242">
        <v>0</v>
      </c>
    </row>
    <row r="13" spans="1:17" ht="24" customHeight="1">
      <c r="A13" s="222">
        <v>3</v>
      </c>
      <c r="B13" s="226" t="s">
        <v>67</v>
      </c>
      <c r="C13" s="256">
        <f t="shared" si="0"/>
        <v>10</v>
      </c>
      <c r="D13" s="256">
        <f t="shared" si="0"/>
        <v>7</v>
      </c>
      <c r="E13" s="240">
        <v>7</v>
      </c>
      <c r="F13" s="240">
        <v>2</v>
      </c>
      <c r="G13" s="241">
        <v>0</v>
      </c>
      <c r="H13" s="241">
        <v>0</v>
      </c>
      <c r="I13" s="240">
        <v>3</v>
      </c>
      <c r="J13" s="240">
        <v>5</v>
      </c>
      <c r="K13" s="256">
        <f t="shared" si="1"/>
        <v>7</v>
      </c>
      <c r="L13" s="240">
        <v>4</v>
      </c>
      <c r="M13" s="240">
        <v>2</v>
      </c>
      <c r="N13" s="241">
        <v>0</v>
      </c>
      <c r="O13" s="240">
        <v>1</v>
      </c>
      <c r="P13" s="242">
        <v>0</v>
      </c>
      <c r="Q13" s="242">
        <v>0</v>
      </c>
    </row>
    <row r="14" spans="1:17" ht="24" customHeight="1">
      <c r="A14" s="222">
        <v>4</v>
      </c>
      <c r="B14" s="226" t="s">
        <v>68</v>
      </c>
      <c r="C14" s="256">
        <f t="shared" si="0"/>
        <v>13</v>
      </c>
      <c r="D14" s="256">
        <f t="shared" si="0"/>
        <v>20</v>
      </c>
      <c r="E14" s="240">
        <v>11</v>
      </c>
      <c r="F14" s="240">
        <v>8</v>
      </c>
      <c r="G14" s="241">
        <v>1</v>
      </c>
      <c r="H14" s="241">
        <v>0</v>
      </c>
      <c r="I14" s="240">
        <v>1</v>
      </c>
      <c r="J14" s="240">
        <v>12</v>
      </c>
      <c r="K14" s="256">
        <f t="shared" si="1"/>
        <v>20</v>
      </c>
      <c r="L14" s="240">
        <v>9</v>
      </c>
      <c r="M14" s="240">
        <v>9</v>
      </c>
      <c r="N14" s="241">
        <v>0</v>
      </c>
      <c r="O14" s="240">
        <v>2</v>
      </c>
      <c r="P14" s="242">
        <v>0</v>
      </c>
      <c r="Q14" s="242">
        <v>0</v>
      </c>
    </row>
    <row r="15" spans="1:17" ht="24" customHeight="1">
      <c r="A15" s="222">
        <v>5</v>
      </c>
      <c r="B15" s="226" t="s">
        <v>69</v>
      </c>
      <c r="C15" s="256">
        <f t="shared" si="0"/>
        <v>22</v>
      </c>
      <c r="D15" s="256">
        <f t="shared" si="0"/>
        <v>19</v>
      </c>
      <c r="E15" s="240"/>
      <c r="F15" s="240">
        <v>1</v>
      </c>
      <c r="G15" s="241">
        <v>0</v>
      </c>
      <c r="H15" s="241">
        <v>0</v>
      </c>
      <c r="I15" s="240">
        <v>22</v>
      </c>
      <c r="J15" s="240">
        <v>18</v>
      </c>
      <c r="K15" s="256">
        <f t="shared" si="1"/>
        <v>19</v>
      </c>
      <c r="L15" s="240">
        <v>11</v>
      </c>
      <c r="M15" s="240">
        <v>6</v>
      </c>
      <c r="N15" s="241">
        <v>0</v>
      </c>
      <c r="O15" s="240">
        <v>2</v>
      </c>
      <c r="P15" s="242">
        <v>0</v>
      </c>
      <c r="Q15" s="242">
        <v>0</v>
      </c>
    </row>
    <row r="16" spans="1:17" ht="24" customHeight="1" thickBot="1">
      <c r="A16" s="222">
        <v>6</v>
      </c>
      <c r="B16" s="226" t="s">
        <v>70</v>
      </c>
      <c r="C16" s="256">
        <f t="shared" si="0"/>
        <v>3</v>
      </c>
      <c r="D16" s="256">
        <f t="shared" si="0"/>
        <v>1</v>
      </c>
      <c r="E16" s="240"/>
      <c r="F16" s="240"/>
      <c r="G16" s="241">
        <v>0</v>
      </c>
      <c r="H16" s="241">
        <v>0</v>
      </c>
      <c r="I16" s="240">
        <v>3</v>
      </c>
      <c r="J16" s="240">
        <v>1</v>
      </c>
      <c r="K16" s="256">
        <f t="shared" si="1"/>
        <v>1</v>
      </c>
      <c r="L16" s="240">
        <v>1</v>
      </c>
      <c r="M16" s="240">
        <v>0</v>
      </c>
      <c r="N16" s="241">
        <v>0</v>
      </c>
      <c r="O16" s="240">
        <v>0</v>
      </c>
      <c r="P16" s="242">
        <v>0</v>
      </c>
      <c r="Q16" s="242">
        <v>0</v>
      </c>
    </row>
    <row r="17" spans="1:17" ht="24" customHeight="1">
      <c r="A17" s="222">
        <v>7</v>
      </c>
      <c r="B17" s="226" t="s">
        <v>71</v>
      </c>
      <c r="C17" s="256">
        <f t="shared" si="0"/>
        <v>30</v>
      </c>
      <c r="D17" s="256">
        <f t="shared" si="0"/>
        <v>58</v>
      </c>
      <c r="E17" s="240">
        <v>22</v>
      </c>
      <c r="F17" s="240">
        <v>20</v>
      </c>
      <c r="G17" s="241">
        <v>0</v>
      </c>
      <c r="H17" s="241">
        <v>0</v>
      </c>
      <c r="I17" s="240">
        <v>8</v>
      </c>
      <c r="J17" s="240">
        <v>38</v>
      </c>
      <c r="K17" s="256">
        <f t="shared" si="1"/>
        <v>58</v>
      </c>
      <c r="L17" s="240">
        <v>31</v>
      </c>
      <c r="M17" s="240">
        <v>25</v>
      </c>
      <c r="N17" s="241">
        <v>0</v>
      </c>
      <c r="O17" s="240">
        <v>2</v>
      </c>
      <c r="P17" s="260">
        <v>0</v>
      </c>
      <c r="Q17" s="242">
        <v>0</v>
      </c>
    </row>
    <row r="18" spans="1:17" ht="24" customHeight="1">
      <c r="A18" s="222">
        <v>8</v>
      </c>
      <c r="B18" s="226" t="s">
        <v>72</v>
      </c>
      <c r="C18" s="256">
        <f t="shared" si="0"/>
        <v>7</v>
      </c>
      <c r="D18" s="256">
        <f t="shared" si="0"/>
        <v>13</v>
      </c>
      <c r="E18" s="240"/>
      <c r="F18" s="240"/>
      <c r="G18" s="241">
        <v>0</v>
      </c>
      <c r="H18" s="241">
        <v>0</v>
      </c>
      <c r="I18" s="240">
        <v>7</v>
      </c>
      <c r="J18" s="240">
        <v>13</v>
      </c>
      <c r="K18" s="256">
        <f t="shared" si="1"/>
        <v>13</v>
      </c>
      <c r="L18" s="240">
        <v>7</v>
      </c>
      <c r="M18" s="240">
        <v>6</v>
      </c>
      <c r="N18" s="241">
        <v>0</v>
      </c>
      <c r="O18" s="240">
        <v>0</v>
      </c>
      <c r="P18" s="242">
        <v>0</v>
      </c>
      <c r="Q18" s="242">
        <v>0</v>
      </c>
    </row>
    <row r="19" spans="1:17" ht="24" customHeight="1">
      <c r="A19" s="222">
        <v>9</v>
      </c>
      <c r="B19" s="226" t="s">
        <v>73</v>
      </c>
      <c r="C19" s="256">
        <f t="shared" si="0"/>
        <v>3</v>
      </c>
      <c r="D19" s="256">
        <f t="shared" si="0"/>
        <v>0</v>
      </c>
      <c r="E19" s="240"/>
      <c r="F19" s="240"/>
      <c r="G19" s="241">
        <v>0</v>
      </c>
      <c r="H19" s="241">
        <v>0</v>
      </c>
      <c r="I19" s="240">
        <v>3</v>
      </c>
      <c r="J19" s="240">
        <v>0</v>
      </c>
      <c r="K19" s="256">
        <f t="shared" si="1"/>
        <v>0</v>
      </c>
      <c r="L19" s="240">
        <v>0</v>
      </c>
      <c r="M19" s="240">
        <v>0</v>
      </c>
      <c r="N19" s="241">
        <v>0</v>
      </c>
      <c r="O19" s="240">
        <v>0</v>
      </c>
      <c r="P19" s="242">
        <v>0</v>
      </c>
      <c r="Q19" s="242">
        <v>0</v>
      </c>
    </row>
    <row r="20" spans="1:17" ht="24" customHeight="1">
      <c r="A20" s="222">
        <v>10</v>
      </c>
      <c r="B20" s="226" t="s">
        <v>74</v>
      </c>
      <c r="C20" s="256">
        <f t="shared" si="0"/>
        <v>2</v>
      </c>
      <c r="D20" s="256">
        <f t="shared" si="0"/>
        <v>18</v>
      </c>
      <c r="E20" s="240"/>
      <c r="F20" s="240">
        <v>5</v>
      </c>
      <c r="G20" s="241">
        <v>0</v>
      </c>
      <c r="H20" s="241">
        <v>0</v>
      </c>
      <c r="I20" s="240">
        <v>2</v>
      </c>
      <c r="J20" s="240">
        <v>13</v>
      </c>
      <c r="K20" s="256">
        <f t="shared" si="1"/>
        <v>18</v>
      </c>
      <c r="L20" s="240">
        <v>13</v>
      </c>
      <c r="M20" s="240">
        <v>4</v>
      </c>
      <c r="N20" s="241">
        <v>0</v>
      </c>
      <c r="O20" s="240">
        <v>1</v>
      </c>
      <c r="P20" s="242">
        <v>0</v>
      </c>
      <c r="Q20" s="242">
        <v>0</v>
      </c>
    </row>
    <row r="21" spans="1:17" ht="24" customHeight="1">
      <c r="A21" s="222">
        <v>11</v>
      </c>
      <c r="B21" s="226" t="s">
        <v>75</v>
      </c>
      <c r="C21" s="256">
        <f t="shared" si="0"/>
        <v>31</v>
      </c>
      <c r="D21" s="256">
        <f t="shared" si="0"/>
        <v>12</v>
      </c>
      <c r="E21" s="240">
        <v>9</v>
      </c>
      <c r="F21" s="240">
        <v>5</v>
      </c>
      <c r="G21" s="241">
        <v>0</v>
      </c>
      <c r="H21" s="241">
        <v>0</v>
      </c>
      <c r="I21" s="240">
        <v>22</v>
      </c>
      <c r="J21" s="240">
        <v>7</v>
      </c>
      <c r="K21" s="256">
        <f t="shared" si="1"/>
        <v>10</v>
      </c>
      <c r="L21" s="240">
        <v>7</v>
      </c>
      <c r="M21" s="240">
        <v>1</v>
      </c>
      <c r="N21" s="241">
        <v>0</v>
      </c>
      <c r="O21" s="240">
        <v>2</v>
      </c>
      <c r="P21" s="242">
        <v>0</v>
      </c>
      <c r="Q21" s="242">
        <v>0</v>
      </c>
    </row>
    <row r="22" spans="1:17" ht="24" customHeight="1" thickBot="1">
      <c r="A22" s="222">
        <v>12</v>
      </c>
      <c r="B22" s="223" t="s">
        <v>76</v>
      </c>
      <c r="C22" s="256">
        <f t="shared" si="0"/>
        <v>0</v>
      </c>
      <c r="D22" s="256">
        <f t="shared" si="0"/>
        <v>6</v>
      </c>
      <c r="E22" s="240"/>
      <c r="F22" s="240"/>
      <c r="G22" s="241">
        <v>0</v>
      </c>
      <c r="H22" s="241">
        <v>0</v>
      </c>
      <c r="I22" s="240">
        <v>0</v>
      </c>
      <c r="J22" s="240">
        <v>6</v>
      </c>
      <c r="K22" s="256">
        <f t="shared" si="1"/>
        <v>6</v>
      </c>
      <c r="L22" s="240">
        <v>3</v>
      </c>
      <c r="M22" s="240">
        <v>0</v>
      </c>
      <c r="N22" s="241">
        <v>0</v>
      </c>
      <c r="O22" s="240">
        <v>3</v>
      </c>
      <c r="P22" s="242">
        <v>0</v>
      </c>
      <c r="Q22" s="242">
        <v>0</v>
      </c>
    </row>
    <row r="23" spans="1:17" ht="24" customHeight="1">
      <c r="A23" s="222">
        <v>13</v>
      </c>
      <c r="B23" s="226" t="s">
        <v>77</v>
      </c>
      <c r="C23" s="256">
        <f t="shared" si="0"/>
        <v>1</v>
      </c>
      <c r="D23" s="256">
        <f t="shared" si="0"/>
        <v>0</v>
      </c>
      <c r="E23" s="240"/>
      <c r="F23" s="240"/>
      <c r="G23" s="241">
        <v>0</v>
      </c>
      <c r="H23" s="241">
        <v>0</v>
      </c>
      <c r="I23" s="240">
        <v>1</v>
      </c>
      <c r="J23" s="240">
        <v>0</v>
      </c>
      <c r="K23" s="256">
        <f t="shared" si="1"/>
        <v>0</v>
      </c>
      <c r="L23" s="240">
        <v>0</v>
      </c>
      <c r="M23" s="240">
        <v>0</v>
      </c>
      <c r="N23" s="241">
        <v>0</v>
      </c>
      <c r="O23" s="240">
        <v>0</v>
      </c>
      <c r="P23" s="260">
        <v>0</v>
      </c>
      <c r="Q23" s="242">
        <v>0</v>
      </c>
    </row>
    <row r="24" spans="1:17" ht="24" customHeight="1">
      <c r="A24" s="222">
        <v>14</v>
      </c>
      <c r="B24" s="226" t="s">
        <v>78</v>
      </c>
      <c r="C24" s="256">
        <f t="shared" si="0"/>
        <v>0</v>
      </c>
      <c r="D24" s="256">
        <f t="shared" si="0"/>
        <v>0</v>
      </c>
      <c r="E24" s="240"/>
      <c r="F24" s="240"/>
      <c r="G24" s="241">
        <v>0</v>
      </c>
      <c r="H24" s="241">
        <v>0</v>
      </c>
      <c r="I24" s="240">
        <v>0</v>
      </c>
      <c r="J24" s="240">
        <v>0</v>
      </c>
      <c r="K24" s="256">
        <f t="shared" si="1"/>
        <v>0</v>
      </c>
      <c r="L24" s="240">
        <v>0</v>
      </c>
      <c r="M24" s="240">
        <v>0</v>
      </c>
      <c r="N24" s="241">
        <v>0</v>
      </c>
      <c r="O24" s="240">
        <v>0</v>
      </c>
      <c r="P24" s="242">
        <v>0</v>
      </c>
      <c r="Q24" s="242">
        <v>0</v>
      </c>
    </row>
    <row r="25" spans="1:17" ht="24" customHeight="1">
      <c r="A25" s="222">
        <v>15</v>
      </c>
      <c r="B25" s="226" t="s">
        <v>79</v>
      </c>
      <c r="C25" s="256">
        <f t="shared" si="0"/>
        <v>9</v>
      </c>
      <c r="D25" s="256">
        <f t="shared" si="0"/>
        <v>4</v>
      </c>
      <c r="E25" s="240">
        <v>9</v>
      </c>
      <c r="F25" s="240">
        <v>4</v>
      </c>
      <c r="G25" s="241">
        <v>0</v>
      </c>
      <c r="H25" s="241">
        <v>0</v>
      </c>
      <c r="I25" s="240">
        <v>0</v>
      </c>
      <c r="J25" s="240"/>
      <c r="K25" s="256">
        <f t="shared" si="1"/>
        <v>4</v>
      </c>
      <c r="L25" s="240">
        <v>4</v>
      </c>
      <c r="M25" s="240">
        <v>0</v>
      </c>
      <c r="N25" s="241">
        <v>0</v>
      </c>
      <c r="O25" s="240">
        <v>0</v>
      </c>
      <c r="P25" s="242">
        <v>0</v>
      </c>
      <c r="Q25" s="242">
        <v>0</v>
      </c>
    </row>
    <row r="26" spans="1:17" ht="24" customHeight="1">
      <c r="A26" s="222">
        <v>16</v>
      </c>
      <c r="B26" s="226" t="s">
        <v>80</v>
      </c>
      <c r="C26" s="256">
        <f t="shared" si="0"/>
        <v>2</v>
      </c>
      <c r="D26" s="256">
        <f t="shared" si="0"/>
        <v>0</v>
      </c>
      <c r="E26" s="240"/>
      <c r="F26" s="240"/>
      <c r="G26" s="241">
        <v>0</v>
      </c>
      <c r="H26" s="241">
        <v>0</v>
      </c>
      <c r="I26" s="240">
        <v>2</v>
      </c>
      <c r="J26" s="240"/>
      <c r="K26" s="256">
        <f t="shared" si="1"/>
        <v>0</v>
      </c>
      <c r="L26" s="240">
        <v>0</v>
      </c>
      <c r="M26" s="240">
        <v>0</v>
      </c>
      <c r="N26" s="241">
        <v>0</v>
      </c>
      <c r="O26" s="240">
        <v>0</v>
      </c>
      <c r="P26" s="242">
        <v>1</v>
      </c>
      <c r="Q26" s="242">
        <v>0</v>
      </c>
    </row>
    <row r="27" spans="1:17" ht="24" customHeight="1">
      <c r="A27" s="222">
        <v>17</v>
      </c>
      <c r="B27" s="226" t="s">
        <v>81</v>
      </c>
      <c r="C27" s="256">
        <f t="shared" si="0"/>
        <v>8</v>
      </c>
      <c r="D27" s="256">
        <f t="shared" si="0"/>
        <v>12</v>
      </c>
      <c r="E27" s="240">
        <v>8</v>
      </c>
      <c r="F27" s="240">
        <v>5</v>
      </c>
      <c r="G27" s="241">
        <v>0</v>
      </c>
      <c r="H27" s="241">
        <v>0</v>
      </c>
      <c r="I27" s="240">
        <v>0</v>
      </c>
      <c r="J27" s="240">
        <v>7</v>
      </c>
      <c r="K27" s="256">
        <f t="shared" si="1"/>
        <v>12</v>
      </c>
      <c r="L27" s="240">
        <v>12</v>
      </c>
      <c r="M27" s="240">
        <v>0</v>
      </c>
      <c r="N27" s="241">
        <v>0</v>
      </c>
      <c r="O27" s="240">
        <v>0</v>
      </c>
      <c r="P27" s="242">
        <v>0</v>
      </c>
      <c r="Q27" s="242">
        <v>0</v>
      </c>
    </row>
    <row r="28" spans="1:17" ht="24" customHeight="1" thickBot="1">
      <c r="A28" s="222">
        <v>18</v>
      </c>
      <c r="B28" s="226" t="s">
        <v>82</v>
      </c>
      <c r="C28" s="256">
        <f t="shared" si="0"/>
        <v>6</v>
      </c>
      <c r="D28" s="256">
        <f t="shared" si="0"/>
        <v>38</v>
      </c>
      <c r="E28" s="240">
        <v>5</v>
      </c>
      <c r="F28" s="240">
        <v>5</v>
      </c>
      <c r="G28" s="241">
        <v>1</v>
      </c>
      <c r="H28" s="241">
        <v>0</v>
      </c>
      <c r="I28" s="240">
        <v>0</v>
      </c>
      <c r="J28" s="240">
        <v>33</v>
      </c>
      <c r="K28" s="256">
        <f t="shared" si="1"/>
        <v>38</v>
      </c>
      <c r="L28" s="240">
        <v>33</v>
      </c>
      <c r="M28" s="240">
        <v>5</v>
      </c>
      <c r="N28" s="241">
        <v>0</v>
      </c>
      <c r="O28" s="240">
        <v>0</v>
      </c>
      <c r="P28" s="242">
        <v>0</v>
      </c>
      <c r="Q28" s="242">
        <v>0</v>
      </c>
    </row>
    <row r="29" spans="1:17" ht="24" customHeight="1">
      <c r="A29" s="222">
        <v>19</v>
      </c>
      <c r="B29" s="226" t="s">
        <v>83</v>
      </c>
      <c r="C29" s="256">
        <f t="shared" si="0"/>
        <v>7</v>
      </c>
      <c r="D29" s="256">
        <f t="shared" si="0"/>
        <v>4</v>
      </c>
      <c r="E29" s="240">
        <v>6</v>
      </c>
      <c r="F29" s="240">
        <v>4</v>
      </c>
      <c r="G29" s="241">
        <v>0</v>
      </c>
      <c r="H29" s="241">
        <v>0</v>
      </c>
      <c r="I29" s="240">
        <v>1</v>
      </c>
      <c r="J29" s="240">
        <v>0</v>
      </c>
      <c r="K29" s="256">
        <f t="shared" si="1"/>
        <v>4</v>
      </c>
      <c r="L29" s="240">
        <v>4</v>
      </c>
      <c r="M29" s="240">
        <v>0</v>
      </c>
      <c r="N29" s="241">
        <v>0</v>
      </c>
      <c r="O29" s="240">
        <v>0</v>
      </c>
      <c r="P29" s="260">
        <v>0</v>
      </c>
      <c r="Q29" s="242">
        <v>0</v>
      </c>
    </row>
    <row r="30" spans="1:17" ht="24" customHeight="1">
      <c r="A30" s="222">
        <v>20</v>
      </c>
      <c r="B30" s="226" t="s">
        <v>84</v>
      </c>
      <c r="C30" s="256">
        <f t="shared" si="0"/>
        <v>12</v>
      </c>
      <c r="D30" s="256">
        <f t="shared" si="0"/>
        <v>37</v>
      </c>
      <c r="E30" s="240">
        <v>12</v>
      </c>
      <c r="F30" s="240">
        <v>5</v>
      </c>
      <c r="G30" s="241">
        <v>0</v>
      </c>
      <c r="H30" s="241">
        <v>0</v>
      </c>
      <c r="I30" s="240">
        <v>0</v>
      </c>
      <c r="J30" s="240">
        <v>32</v>
      </c>
      <c r="K30" s="256">
        <f t="shared" si="1"/>
        <v>37</v>
      </c>
      <c r="L30" s="240">
        <v>37</v>
      </c>
      <c r="M30" s="240">
        <v>0</v>
      </c>
      <c r="N30" s="241">
        <v>0</v>
      </c>
      <c r="O30" s="240">
        <v>0</v>
      </c>
      <c r="P30" s="242">
        <v>0</v>
      </c>
      <c r="Q30" s="242">
        <v>1</v>
      </c>
    </row>
    <row r="31" spans="1:17" ht="24" customHeight="1">
      <c r="A31" s="222">
        <v>21</v>
      </c>
      <c r="B31" s="226" t="s">
        <v>85</v>
      </c>
      <c r="C31" s="256">
        <f t="shared" si="0"/>
        <v>9</v>
      </c>
      <c r="D31" s="256">
        <f t="shared" si="0"/>
        <v>9</v>
      </c>
      <c r="E31" s="240">
        <v>8</v>
      </c>
      <c r="F31" s="240"/>
      <c r="G31" s="241">
        <v>0</v>
      </c>
      <c r="H31" s="241">
        <v>0</v>
      </c>
      <c r="I31" s="240">
        <v>1</v>
      </c>
      <c r="J31" s="240">
        <v>9</v>
      </c>
      <c r="K31" s="256">
        <f t="shared" si="1"/>
        <v>9</v>
      </c>
      <c r="L31" s="240">
        <v>9</v>
      </c>
      <c r="M31" s="240">
        <v>0</v>
      </c>
      <c r="N31" s="241">
        <v>0</v>
      </c>
      <c r="O31" s="240">
        <v>0</v>
      </c>
      <c r="P31" s="242">
        <v>0</v>
      </c>
      <c r="Q31" s="242">
        <v>0</v>
      </c>
    </row>
    <row r="32" spans="1:17" ht="24" customHeight="1">
      <c r="A32" s="222">
        <v>22</v>
      </c>
      <c r="B32" s="226" t="s">
        <v>86</v>
      </c>
      <c r="C32" s="256">
        <f t="shared" si="0"/>
        <v>1</v>
      </c>
      <c r="D32" s="256">
        <f t="shared" si="0"/>
        <v>3</v>
      </c>
      <c r="E32" s="240"/>
      <c r="F32" s="240"/>
      <c r="G32" s="241">
        <v>0</v>
      </c>
      <c r="H32" s="241">
        <v>0</v>
      </c>
      <c r="I32" s="240">
        <v>1</v>
      </c>
      <c r="J32" s="240">
        <v>3</v>
      </c>
      <c r="K32" s="256">
        <f t="shared" si="1"/>
        <v>3</v>
      </c>
      <c r="L32" s="240">
        <v>3</v>
      </c>
      <c r="M32" s="240">
        <v>0</v>
      </c>
      <c r="N32" s="241">
        <v>0</v>
      </c>
      <c r="O32" s="240">
        <v>0</v>
      </c>
      <c r="P32" s="242">
        <v>0</v>
      </c>
      <c r="Q32" s="242">
        <v>0</v>
      </c>
    </row>
    <row r="33" spans="1:17" ht="24" customHeight="1">
      <c r="A33" s="222">
        <v>23</v>
      </c>
      <c r="B33" s="226" t="s">
        <v>87</v>
      </c>
      <c r="C33" s="256">
        <f t="shared" si="0"/>
        <v>3</v>
      </c>
      <c r="D33" s="256">
        <f t="shared" si="0"/>
        <v>0</v>
      </c>
      <c r="E33" s="240"/>
      <c r="F33" s="240"/>
      <c r="G33" s="241">
        <v>0</v>
      </c>
      <c r="H33" s="241">
        <v>0</v>
      </c>
      <c r="I33" s="240">
        <v>3</v>
      </c>
      <c r="J33" s="240">
        <v>0</v>
      </c>
      <c r="K33" s="256">
        <f t="shared" si="1"/>
        <v>0</v>
      </c>
      <c r="L33" s="240">
        <v>0</v>
      </c>
      <c r="M33" s="240">
        <v>0</v>
      </c>
      <c r="N33" s="241">
        <v>0</v>
      </c>
      <c r="O33" s="240">
        <v>0</v>
      </c>
      <c r="P33" s="242">
        <v>0</v>
      </c>
      <c r="Q33" s="242">
        <v>0</v>
      </c>
    </row>
    <row r="34" spans="1:17" ht="24" customHeight="1" thickBo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/>
      <c r="F34" s="240"/>
      <c r="G34" s="241">
        <v>0</v>
      </c>
      <c r="H34" s="241">
        <v>0</v>
      </c>
      <c r="I34" s="240">
        <v>0</v>
      </c>
      <c r="J34" s="240">
        <v>0</v>
      </c>
      <c r="K34" s="256">
        <f t="shared" si="1"/>
        <v>0</v>
      </c>
      <c r="L34" s="240">
        <v>0</v>
      </c>
      <c r="M34" s="240">
        <v>0</v>
      </c>
      <c r="N34" s="241">
        <v>0</v>
      </c>
      <c r="O34" s="240">
        <v>0</v>
      </c>
      <c r="P34" s="242">
        <v>0</v>
      </c>
      <c r="Q34" s="242">
        <v>0</v>
      </c>
    </row>
    <row r="35" spans="1:17" ht="24" customHeight="1">
      <c r="A35" s="222">
        <v>25</v>
      </c>
      <c r="B35" s="226" t="s">
        <v>89</v>
      </c>
      <c r="C35" s="256">
        <f t="shared" si="0"/>
        <v>12</v>
      </c>
      <c r="D35" s="256">
        <f t="shared" si="0"/>
        <v>28</v>
      </c>
      <c r="E35" s="240">
        <v>12</v>
      </c>
      <c r="F35" s="240">
        <v>10</v>
      </c>
      <c r="G35" s="241">
        <v>0</v>
      </c>
      <c r="H35" s="241">
        <v>0</v>
      </c>
      <c r="I35" s="240">
        <v>0</v>
      </c>
      <c r="J35" s="240">
        <v>18</v>
      </c>
      <c r="K35" s="256">
        <f t="shared" si="1"/>
        <v>28</v>
      </c>
      <c r="L35" s="240">
        <v>19</v>
      </c>
      <c r="M35" s="240">
        <v>6</v>
      </c>
      <c r="N35" s="241">
        <v>0</v>
      </c>
      <c r="O35" s="240">
        <v>3</v>
      </c>
      <c r="P35" s="260">
        <v>0</v>
      </c>
      <c r="Q35" s="242">
        <v>0</v>
      </c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0"/>
        <v>0</v>
      </c>
      <c r="E36" s="240"/>
      <c r="F36" s="240"/>
      <c r="G36" s="241">
        <v>0</v>
      </c>
      <c r="H36" s="241">
        <v>0</v>
      </c>
      <c r="I36" s="240">
        <v>0</v>
      </c>
      <c r="J36" s="240">
        <v>0</v>
      </c>
      <c r="K36" s="256">
        <f t="shared" si="1"/>
        <v>0</v>
      </c>
      <c r="L36" s="240">
        <v>0</v>
      </c>
      <c r="M36" s="240">
        <v>0</v>
      </c>
      <c r="N36" s="241">
        <v>0</v>
      </c>
      <c r="O36" s="240">
        <v>0</v>
      </c>
      <c r="P36" s="242">
        <v>0</v>
      </c>
      <c r="Q36" s="242">
        <v>0</v>
      </c>
    </row>
    <row r="37" spans="1:17" ht="24" customHeight="1">
      <c r="A37" s="222">
        <v>27</v>
      </c>
      <c r="B37" s="226" t="s">
        <v>91</v>
      </c>
      <c r="C37" s="256">
        <f t="shared" si="0"/>
        <v>32</v>
      </c>
      <c r="D37" s="256">
        <f t="shared" si="0"/>
        <v>67</v>
      </c>
      <c r="E37" s="240">
        <v>32</v>
      </c>
      <c r="F37" s="240">
        <v>25</v>
      </c>
      <c r="G37" s="241">
        <v>0</v>
      </c>
      <c r="H37" s="241">
        <v>0</v>
      </c>
      <c r="I37" s="240">
        <v>0</v>
      </c>
      <c r="J37" s="240">
        <v>42</v>
      </c>
      <c r="K37" s="256">
        <f t="shared" si="1"/>
        <v>67</v>
      </c>
      <c r="L37" s="240">
        <v>26</v>
      </c>
      <c r="M37" s="240">
        <v>39</v>
      </c>
      <c r="N37" s="241">
        <v>0</v>
      </c>
      <c r="O37" s="240">
        <v>2</v>
      </c>
      <c r="P37" s="242">
        <v>0</v>
      </c>
      <c r="Q37" s="242">
        <v>0</v>
      </c>
    </row>
    <row r="38" spans="1:17" ht="24" customHeight="1">
      <c r="A38" s="222">
        <v>28</v>
      </c>
      <c r="B38" s="226" t="s">
        <v>92</v>
      </c>
      <c r="C38" s="256">
        <f t="shared" si="0"/>
        <v>5</v>
      </c>
      <c r="D38" s="256">
        <f t="shared" si="0"/>
        <v>1</v>
      </c>
      <c r="E38" s="240"/>
      <c r="F38" s="240">
        <v>1</v>
      </c>
      <c r="G38" s="241">
        <v>0</v>
      </c>
      <c r="H38" s="241">
        <v>0</v>
      </c>
      <c r="I38" s="240">
        <v>5</v>
      </c>
      <c r="J38" s="240">
        <v>0</v>
      </c>
      <c r="K38" s="256">
        <f t="shared" si="1"/>
        <v>1</v>
      </c>
      <c r="L38" s="240">
        <v>1</v>
      </c>
      <c r="M38" s="240">
        <v>0</v>
      </c>
      <c r="N38" s="241">
        <v>0</v>
      </c>
      <c r="O38" s="240">
        <v>0</v>
      </c>
      <c r="P38" s="242">
        <v>0</v>
      </c>
      <c r="Q38" s="242">
        <v>0</v>
      </c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/>
      <c r="F39" s="240"/>
      <c r="G39" s="241">
        <v>0</v>
      </c>
      <c r="H39" s="241">
        <v>0</v>
      </c>
      <c r="I39" s="240">
        <v>0</v>
      </c>
      <c r="J39" s="240">
        <v>0</v>
      </c>
      <c r="K39" s="256">
        <f t="shared" si="1"/>
        <v>0</v>
      </c>
      <c r="L39" s="240">
        <v>0</v>
      </c>
      <c r="M39" s="240">
        <v>0</v>
      </c>
      <c r="N39" s="241">
        <v>0</v>
      </c>
      <c r="O39" s="240">
        <v>0</v>
      </c>
      <c r="P39" s="242">
        <v>0</v>
      </c>
      <c r="Q39" s="242">
        <v>0</v>
      </c>
    </row>
    <row r="40" spans="1:17" ht="24" customHeight="1" thickBot="1">
      <c r="A40" s="255">
        <v>30</v>
      </c>
      <c r="B40" s="227" t="s">
        <v>94</v>
      </c>
      <c r="C40" s="256">
        <f t="shared" si="0"/>
        <v>13</v>
      </c>
      <c r="D40" s="256">
        <f t="shared" si="0"/>
        <v>8</v>
      </c>
      <c r="E40" s="240">
        <v>13</v>
      </c>
      <c r="F40" s="240"/>
      <c r="G40" s="241">
        <v>0</v>
      </c>
      <c r="H40" s="241">
        <v>0</v>
      </c>
      <c r="I40" s="240">
        <v>0</v>
      </c>
      <c r="J40" s="240">
        <v>8</v>
      </c>
      <c r="K40" s="256">
        <f t="shared" si="1"/>
        <v>8</v>
      </c>
      <c r="L40" s="240">
        <v>8</v>
      </c>
      <c r="M40" s="240">
        <v>0</v>
      </c>
      <c r="N40" s="241">
        <v>0</v>
      </c>
      <c r="O40" s="240">
        <v>0</v>
      </c>
      <c r="P40" s="242">
        <v>0</v>
      </c>
      <c r="Q40" s="242">
        <v>0</v>
      </c>
    </row>
    <row r="41" spans="1:17" ht="24" customHeight="1">
      <c r="A41" s="255">
        <v>31</v>
      </c>
      <c r="B41" s="227" t="s">
        <v>95</v>
      </c>
      <c r="C41" s="256">
        <f t="shared" si="0"/>
        <v>12</v>
      </c>
      <c r="D41" s="256">
        <f t="shared" si="0"/>
        <v>29</v>
      </c>
      <c r="E41" s="240">
        <v>12</v>
      </c>
      <c r="F41" s="240">
        <v>11</v>
      </c>
      <c r="G41" s="241">
        <v>0</v>
      </c>
      <c r="H41" s="241">
        <v>0</v>
      </c>
      <c r="I41" s="240">
        <v>0</v>
      </c>
      <c r="J41" s="240">
        <v>18</v>
      </c>
      <c r="K41" s="256">
        <f t="shared" si="1"/>
        <v>8</v>
      </c>
      <c r="L41" s="240">
        <v>2</v>
      </c>
      <c r="M41" s="240">
        <v>5</v>
      </c>
      <c r="N41" s="241">
        <v>0</v>
      </c>
      <c r="O41" s="240">
        <v>1</v>
      </c>
      <c r="P41" s="260">
        <v>0</v>
      </c>
      <c r="Q41" s="242">
        <v>0</v>
      </c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/>
      <c r="F42" s="240"/>
      <c r="G42" s="241">
        <v>0</v>
      </c>
      <c r="H42" s="241">
        <v>0</v>
      </c>
      <c r="I42" s="240">
        <v>0</v>
      </c>
      <c r="J42" s="240">
        <v>0</v>
      </c>
      <c r="K42" s="256">
        <f t="shared" si="1"/>
        <v>0</v>
      </c>
      <c r="L42" s="240">
        <v>0</v>
      </c>
      <c r="M42" s="240">
        <v>0</v>
      </c>
      <c r="N42" s="241">
        <v>0</v>
      </c>
      <c r="O42" s="240">
        <v>0</v>
      </c>
      <c r="P42" s="242">
        <v>0</v>
      </c>
      <c r="Q42" s="242">
        <v>0</v>
      </c>
    </row>
    <row r="43" spans="1:17" ht="24" customHeight="1">
      <c r="A43" s="255">
        <v>33</v>
      </c>
      <c r="B43" s="227" t="s">
        <v>97</v>
      </c>
      <c r="C43" s="256">
        <f t="shared" si="0"/>
        <v>1</v>
      </c>
      <c r="D43" s="256">
        <f t="shared" si="0"/>
        <v>2</v>
      </c>
      <c r="E43" s="240"/>
      <c r="F43" s="240">
        <v>1</v>
      </c>
      <c r="G43" s="241">
        <v>0</v>
      </c>
      <c r="H43" s="241">
        <v>0</v>
      </c>
      <c r="I43" s="240">
        <v>1</v>
      </c>
      <c r="J43" s="240">
        <v>1</v>
      </c>
      <c r="K43" s="256">
        <f t="shared" si="1"/>
        <v>2</v>
      </c>
      <c r="L43" s="240">
        <v>2</v>
      </c>
      <c r="M43" s="240">
        <v>0</v>
      </c>
      <c r="N43" s="241">
        <v>0</v>
      </c>
      <c r="O43" s="240">
        <v>0</v>
      </c>
      <c r="P43" s="242">
        <v>0</v>
      </c>
      <c r="Q43" s="242">
        <v>0</v>
      </c>
    </row>
    <row r="44" spans="1:17" ht="24" customHeight="1">
      <c r="A44" s="255">
        <v>34</v>
      </c>
      <c r="B44" s="227" t="s">
        <v>98</v>
      </c>
      <c r="C44" s="256">
        <f t="shared" si="0"/>
        <v>1</v>
      </c>
      <c r="D44" s="256">
        <f t="shared" si="0"/>
        <v>0</v>
      </c>
      <c r="E44" s="240"/>
      <c r="F44" s="240"/>
      <c r="G44" s="241">
        <v>0</v>
      </c>
      <c r="H44" s="241">
        <v>0</v>
      </c>
      <c r="I44" s="240">
        <v>1</v>
      </c>
      <c r="J44" s="240">
        <v>0</v>
      </c>
      <c r="K44" s="256">
        <f t="shared" si="1"/>
        <v>0</v>
      </c>
      <c r="L44" s="240">
        <v>0</v>
      </c>
      <c r="M44" s="240">
        <v>0</v>
      </c>
      <c r="N44" s="241">
        <v>0</v>
      </c>
      <c r="O44" s="240">
        <v>0</v>
      </c>
      <c r="P44" s="242">
        <v>0</v>
      </c>
      <c r="Q44" s="242">
        <v>0</v>
      </c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/>
      <c r="F45" s="240"/>
      <c r="G45" s="241">
        <v>0</v>
      </c>
      <c r="H45" s="241">
        <v>0</v>
      </c>
      <c r="I45" s="240">
        <v>0</v>
      </c>
      <c r="J45" s="240">
        <v>0</v>
      </c>
      <c r="K45" s="256">
        <f t="shared" si="1"/>
        <v>0</v>
      </c>
      <c r="L45" s="240">
        <v>0</v>
      </c>
      <c r="M45" s="240">
        <v>0</v>
      </c>
      <c r="N45" s="241">
        <v>0</v>
      </c>
      <c r="O45" s="240">
        <v>0</v>
      </c>
      <c r="P45" s="242">
        <v>0</v>
      </c>
      <c r="Q45" s="242">
        <v>0</v>
      </c>
    </row>
    <row r="46" spans="1:17" ht="24" customHeight="1" thickBot="1">
      <c r="A46" s="255">
        <v>36</v>
      </c>
      <c r="B46" s="227" t="s">
        <v>100</v>
      </c>
      <c r="C46" s="256">
        <f t="shared" si="0"/>
        <v>1</v>
      </c>
      <c r="D46" s="256">
        <f t="shared" si="0"/>
        <v>3</v>
      </c>
      <c r="E46" s="240"/>
      <c r="F46" s="240">
        <v>2</v>
      </c>
      <c r="G46" s="241">
        <v>0</v>
      </c>
      <c r="H46" s="241">
        <v>0</v>
      </c>
      <c r="I46" s="240">
        <v>1</v>
      </c>
      <c r="J46" s="240">
        <v>1</v>
      </c>
      <c r="K46" s="256">
        <f t="shared" si="1"/>
        <v>3</v>
      </c>
      <c r="L46" s="240">
        <v>2</v>
      </c>
      <c r="M46" s="240">
        <v>0</v>
      </c>
      <c r="N46" s="241">
        <v>0</v>
      </c>
      <c r="O46" s="240">
        <v>1</v>
      </c>
      <c r="P46" s="242">
        <v>0</v>
      </c>
      <c r="Q46" s="242">
        <v>0</v>
      </c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/>
      <c r="F47" s="240"/>
      <c r="G47" s="241">
        <v>0</v>
      </c>
      <c r="H47" s="241">
        <v>0</v>
      </c>
      <c r="I47" s="240">
        <v>0</v>
      </c>
      <c r="J47" s="240">
        <v>0</v>
      </c>
      <c r="K47" s="256">
        <f t="shared" si="1"/>
        <v>0</v>
      </c>
      <c r="L47" s="240">
        <v>0</v>
      </c>
      <c r="M47" s="240">
        <v>0</v>
      </c>
      <c r="N47" s="241">
        <v>0</v>
      </c>
      <c r="O47" s="240">
        <v>0</v>
      </c>
      <c r="P47" s="260">
        <v>0</v>
      </c>
      <c r="Q47" s="242">
        <v>0</v>
      </c>
    </row>
    <row r="48" spans="1:17" ht="24" customHeight="1" thickBot="1">
      <c r="A48" s="261">
        <v>38</v>
      </c>
      <c r="B48" s="229" t="s">
        <v>102</v>
      </c>
      <c r="C48" s="262">
        <f t="shared" si="0"/>
        <v>23</v>
      </c>
      <c r="D48" s="262">
        <f t="shared" si="0"/>
        <v>45</v>
      </c>
      <c r="E48" s="263">
        <v>20</v>
      </c>
      <c r="F48" s="263">
        <v>15</v>
      </c>
      <c r="G48" s="264">
        <v>0</v>
      </c>
      <c r="H48" s="264">
        <v>0</v>
      </c>
      <c r="I48" s="263">
        <v>3</v>
      </c>
      <c r="J48" s="263">
        <v>30</v>
      </c>
      <c r="K48" s="262">
        <f t="shared" si="1"/>
        <v>45</v>
      </c>
      <c r="L48" s="263">
        <v>42</v>
      </c>
      <c r="M48" s="263">
        <v>1</v>
      </c>
      <c r="N48" s="264">
        <v>0</v>
      </c>
      <c r="O48" s="263">
        <v>2</v>
      </c>
      <c r="P48" s="242">
        <v>0</v>
      </c>
      <c r="Q48" s="265">
        <v>0</v>
      </c>
    </row>
    <row r="49" spans="1:17" ht="22.9" customHeight="1" thickBot="1">
      <c r="A49" s="494" t="s">
        <v>24</v>
      </c>
      <c r="B49" s="495"/>
      <c r="C49" s="270">
        <f>IF(SUM(C11:C48)='3'!C13, SUM(C11:C48),"ХАТО")</f>
        <v>300</v>
      </c>
      <c r="D49" s="270">
        <f t="shared" ref="D49:O49" si="2">SUM(D11:D48)</f>
        <v>446</v>
      </c>
      <c r="E49" s="270">
        <f t="shared" si="2"/>
        <v>188</v>
      </c>
      <c r="F49" s="270">
        <f t="shared" si="2"/>
        <v>129</v>
      </c>
      <c r="G49" s="270">
        <f t="shared" si="2"/>
        <v>2</v>
      </c>
      <c r="H49" s="270">
        <f t="shared" si="2"/>
        <v>0</v>
      </c>
      <c r="I49" s="270">
        <f t="shared" si="2"/>
        <v>110</v>
      </c>
      <c r="J49" s="270">
        <f t="shared" si="2"/>
        <v>317</v>
      </c>
      <c r="K49" s="270">
        <f t="shared" si="2"/>
        <v>423</v>
      </c>
      <c r="L49" s="270">
        <f t="shared" si="2"/>
        <v>291</v>
      </c>
      <c r="M49" s="270">
        <f t="shared" si="2"/>
        <v>109</v>
      </c>
      <c r="N49" s="270">
        <f t="shared" si="2"/>
        <v>0</v>
      </c>
      <c r="O49" s="270">
        <f t="shared" si="2"/>
        <v>23</v>
      </c>
      <c r="P49" s="270">
        <f t="shared" ref="P49:Q49" si="3">SUM(P11:P48)</f>
        <v>1</v>
      </c>
      <c r="Q49" s="271">
        <f t="shared" si="3"/>
        <v>1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2tyzWnbjIYsSFfZ/RjwwdXTllTfI673xoByASYRF1irc1rmzhXxc+XSiihRLJZj/BGwN8E2pAHqeP9AJhwu8iA==" saltValue="MSc7l3tH7hFsEoldsEUJag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28" zoomScale="60" zoomScaleNormal="55" workbookViewId="0">
      <selection activeCell="K21" sqref="K21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214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2</v>
      </c>
      <c r="D11" s="257">
        <f>F11+H11+J11</f>
        <v>3</v>
      </c>
      <c r="E11" s="258"/>
      <c r="F11" s="258"/>
      <c r="G11" s="259"/>
      <c r="H11" s="259"/>
      <c r="I11" s="258">
        <v>2</v>
      </c>
      <c r="J11" s="258">
        <v>3</v>
      </c>
      <c r="K11" s="257">
        <f>IF((F11+H11+J11)&gt;=SUM(L11:O11),SUM(L11:O11),"ХАТО")</f>
        <v>3</v>
      </c>
      <c r="L11" s="258">
        <v>3</v>
      </c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66</v>
      </c>
      <c r="C12" s="256">
        <f t="shared" ref="C12:D48" si="0">E12+G12+I12</f>
        <v>2</v>
      </c>
      <c r="D12" s="256">
        <f t="shared" si="0"/>
        <v>3</v>
      </c>
      <c r="E12" s="240">
        <v>2</v>
      </c>
      <c r="F12" s="240">
        <v>3</v>
      </c>
      <c r="G12" s="241"/>
      <c r="H12" s="241"/>
      <c r="I12" s="240"/>
      <c r="J12" s="240"/>
      <c r="K12" s="256">
        <f t="shared" ref="K12:K48" si="1">IF((F12+H12+J12)&gt;=SUM(L12:O12),SUM(L12:O12),"ХАТО")</f>
        <v>3</v>
      </c>
      <c r="L12" s="240">
        <v>3</v>
      </c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67</v>
      </c>
      <c r="C13" s="256">
        <f t="shared" si="0"/>
        <v>1</v>
      </c>
      <c r="D13" s="256">
        <f t="shared" si="0"/>
        <v>1</v>
      </c>
      <c r="E13" s="240"/>
      <c r="F13" s="240"/>
      <c r="G13" s="241"/>
      <c r="H13" s="241"/>
      <c r="I13" s="240">
        <v>1</v>
      </c>
      <c r="J13" s="240">
        <v>1</v>
      </c>
      <c r="K13" s="256">
        <f t="shared" si="1"/>
        <v>1</v>
      </c>
      <c r="L13" s="240"/>
      <c r="M13" s="240">
        <v>1</v>
      </c>
      <c r="N13" s="241"/>
      <c r="O13" s="240"/>
      <c r="P13" s="241"/>
      <c r="Q13" s="242"/>
    </row>
    <row r="14" spans="1:17" ht="24" customHeight="1">
      <c r="A14" s="222">
        <v>4</v>
      </c>
      <c r="B14" s="226" t="s">
        <v>68</v>
      </c>
      <c r="C14" s="256">
        <f t="shared" si="0"/>
        <v>0</v>
      </c>
      <c r="D14" s="256">
        <f t="shared" si="0"/>
        <v>0</v>
      </c>
      <c r="E14" s="240"/>
      <c r="F14" s="240"/>
      <c r="G14" s="241"/>
      <c r="H14" s="241"/>
      <c r="I14" s="240"/>
      <c r="J14" s="240"/>
      <c r="K14" s="256">
        <f t="shared" si="1"/>
        <v>0</v>
      </c>
      <c r="L14" s="240"/>
      <c r="M14" s="240"/>
      <c r="N14" s="241"/>
      <c r="O14" s="240"/>
      <c r="P14" s="241"/>
      <c r="Q14" s="242"/>
    </row>
    <row r="15" spans="1:17" ht="24" customHeight="1">
      <c r="A15" s="222">
        <v>5</v>
      </c>
      <c r="B15" s="226" t="s">
        <v>69</v>
      </c>
      <c r="C15" s="256">
        <f t="shared" si="0"/>
        <v>20</v>
      </c>
      <c r="D15" s="256">
        <f t="shared" si="0"/>
        <v>16</v>
      </c>
      <c r="E15" s="240">
        <v>1</v>
      </c>
      <c r="F15" s="240">
        <v>1</v>
      </c>
      <c r="G15" s="241"/>
      <c r="H15" s="241"/>
      <c r="I15" s="240">
        <v>19</v>
      </c>
      <c r="J15" s="240">
        <v>15</v>
      </c>
      <c r="K15" s="256">
        <f t="shared" si="1"/>
        <v>16</v>
      </c>
      <c r="L15" s="240">
        <v>8</v>
      </c>
      <c r="M15" s="240">
        <v>4</v>
      </c>
      <c r="N15" s="241"/>
      <c r="O15" s="240">
        <v>4</v>
      </c>
      <c r="P15" s="241"/>
      <c r="Q15" s="242"/>
    </row>
    <row r="16" spans="1:17" ht="24" customHeight="1">
      <c r="A16" s="222">
        <v>6</v>
      </c>
      <c r="B16" s="226" t="s">
        <v>70</v>
      </c>
      <c r="C16" s="256">
        <f t="shared" si="0"/>
        <v>1</v>
      </c>
      <c r="D16" s="256">
        <f t="shared" si="0"/>
        <v>0</v>
      </c>
      <c r="E16" s="240"/>
      <c r="F16" s="240"/>
      <c r="G16" s="241"/>
      <c r="H16" s="241"/>
      <c r="I16" s="240">
        <v>1</v>
      </c>
      <c r="J16" s="240"/>
      <c r="K16" s="256">
        <f t="shared" si="1"/>
        <v>0</v>
      </c>
      <c r="L16" s="240"/>
      <c r="M16" s="240"/>
      <c r="N16" s="241"/>
      <c r="O16" s="240"/>
      <c r="P16" s="241"/>
      <c r="Q16" s="242"/>
    </row>
    <row r="17" spans="1:17" ht="24" customHeight="1">
      <c r="A17" s="222">
        <v>7</v>
      </c>
      <c r="B17" s="226" t="s">
        <v>71</v>
      </c>
      <c r="C17" s="256">
        <f t="shared" si="0"/>
        <v>15</v>
      </c>
      <c r="D17" s="256">
        <f t="shared" si="0"/>
        <v>11</v>
      </c>
      <c r="E17" s="240">
        <v>5</v>
      </c>
      <c r="F17" s="240">
        <v>1</v>
      </c>
      <c r="G17" s="241"/>
      <c r="H17" s="241"/>
      <c r="I17" s="240">
        <v>10</v>
      </c>
      <c r="J17" s="240">
        <v>10</v>
      </c>
      <c r="K17" s="256">
        <f t="shared" si="1"/>
        <v>11</v>
      </c>
      <c r="L17" s="240">
        <v>7</v>
      </c>
      <c r="M17" s="240">
        <v>3</v>
      </c>
      <c r="N17" s="241"/>
      <c r="O17" s="240">
        <v>1</v>
      </c>
      <c r="P17" s="241"/>
      <c r="Q17" s="242"/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0"/>
        <v>0</v>
      </c>
      <c r="E18" s="240"/>
      <c r="F18" s="240"/>
      <c r="G18" s="241"/>
      <c r="H18" s="241"/>
      <c r="I18" s="240"/>
      <c r="J18" s="240"/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/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74</v>
      </c>
      <c r="C20" s="256">
        <f t="shared" si="0"/>
        <v>0</v>
      </c>
      <c r="D20" s="256">
        <f t="shared" si="0"/>
        <v>0</v>
      </c>
      <c r="E20" s="240"/>
      <c r="F20" s="240"/>
      <c r="G20" s="241"/>
      <c r="H20" s="241"/>
      <c r="I20" s="240"/>
      <c r="J20" s="240"/>
      <c r="K20" s="256">
        <f t="shared" si="1"/>
        <v>0</v>
      </c>
      <c r="L20" s="240"/>
      <c r="M20" s="240"/>
      <c r="N20" s="241"/>
      <c r="O20" s="240"/>
      <c r="P20" s="241"/>
      <c r="Q20" s="242"/>
    </row>
    <row r="21" spans="1:17" ht="24" customHeight="1">
      <c r="A21" s="222">
        <v>11</v>
      </c>
      <c r="B21" s="226" t="s">
        <v>75</v>
      </c>
      <c r="C21" s="256">
        <f t="shared" si="0"/>
        <v>1</v>
      </c>
      <c r="D21" s="256">
        <f t="shared" si="0"/>
        <v>1</v>
      </c>
      <c r="E21" s="240">
        <v>1</v>
      </c>
      <c r="F21" s="240">
        <v>1</v>
      </c>
      <c r="G21" s="241"/>
      <c r="H21" s="241"/>
      <c r="I21" s="240"/>
      <c r="J21" s="240"/>
      <c r="K21" s="256">
        <f t="shared" si="1"/>
        <v>1</v>
      </c>
      <c r="L21" s="240">
        <v>1</v>
      </c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/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/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78</v>
      </c>
      <c r="C24" s="256">
        <f t="shared" si="0"/>
        <v>0</v>
      </c>
      <c r="D24" s="256">
        <f t="shared" si="0"/>
        <v>0</v>
      </c>
      <c r="E24" s="240"/>
      <c r="F24" s="240"/>
      <c r="G24" s="241"/>
      <c r="H24" s="241"/>
      <c r="I24" s="240"/>
      <c r="J24" s="240"/>
      <c r="K24" s="256">
        <f t="shared" si="1"/>
        <v>0</v>
      </c>
      <c r="L24" s="240"/>
      <c r="M24" s="240"/>
      <c r="N24" s="241"/>
      <c r="O24" s="240"/>
      <c r="P24" s="241"/>
      <c r="Q24" s="242"/>
    </row>
    <row r="25" spans="1:17" ht="24" customHeight="1">
      <c r="A25" s="222">
        <v>15</v>
      </c>
      <c r="B25" s="226" t="s">
        <v>79</v>
      </c>
      <c r="C25" s="256">
        <f t="shared" si="0"/>
        <v>2</v>
      </c>
      <c r="D25" s="256">
        <f t="shared" si="0"/>
        <v>4</v>
      </c>
      <c r="E25" s="240"/>
      <c r="F25" s="240">
        <v>3</v>
      </c>
      <c r="G25" s="241"/>
      <c r="H25" s="241"/>
      <c r="I25" s="240">
        <v>2</v>
      </c>
      <c r="J25" s="240">
        <v>1</v>
      </c>
      <c r="K25" s="256">
        <f t="shared" si="1"/>
        <v>4</v>
      </c>
      <c r="L25" s="240">
        <v>3</v>
      </c>
      <c r="M25" s="240">
        <v>1</v>
      </c>
      <c r="N25" s="241"/>
      <c r="O25" s="240"/>
      <c r="P25" s="241"/>
      <c r="Q25" s="242"/>
    </row>
    <row r="26" spans="1:17" ht="24" customHeight="1">
      <c r="A26" s="222">
        <v>16</v>
      </c>
      <c r="B26" s="226" t="s">
        <v>80</v>
      </c>
      <c r="C26" s="256">
        <f t="shared" si="0"/>
        <v>2</v>
      </c>
      <c r="D26" s="256">
        <f t="shared" si="0"/>
        <v>2</v>
      </c>
      <c r="E26" s="240"/>
      <c r="F26" s="240"/>
      <c r="G26" s="241"/>
      <c r="H26" s="241"/>
      <c r="I26" s="240">
        <v>2</v>
      </c>
      <c r="J26" s="240">
        <v>2</v>
      </c>
      <c r="K26" s="256">
        <f t="shared" si="1"/>
        <v>2</v>
      </c>
      <c r="L26" s="240">
        <v>1</v>
      </c>
      <c r="M26" s="240">
        <v>1</v>
      </c>
      <c r="N26" s="241"/>
      <c r="O26" s="240"/>
      <c r="P26" s="241"/>
      <c r="Q26" s="242"/>
    </row>
    <row r="27" spans="1:17" ht="24" customHeight="1">
      <c r="A27" s="222">
        <v>17</v>
      </c>
      <c r="B27" s="226" t="s">
        <v>81</v>
      </c>
      <c r="C27" s="256">
        <f t="shared" si="0"/>
        <v>2</v>
      </c>
      <c r="D27" s="256">
        <f t="shared" si="0"/>
        <v>4</v>
      </c>
      <c r="E27" s="240"/>
      <c r="F27" s="240">
        <v>1</v>
      </c>
      <c r="G27" s="241"/>
      <c r="H27" s="241"/>
      <c r="I27" s="240">
        <v>2</v>
      </c>
      <c r="J27" s="240">
        <v>3</v>
      </c>
      <c r="K27" s="256">
        <f t="shared" si="1"/>
        <v>4</v>
      </c>
      <c r="L27" s="240">
        <v>3</v>
      </c>
      <c r="M27" s="240">
        <v>1</v>
      </c>
      <c r="N27" s="241"/>
      <c r="O27" s="240"/>
      <c r="P27" s="241"/>
      <c r="Q27" s="242"/>
    </row>
    <row r="28" spans="1:17" ht="24" customHeight="1">
      <c r="A28" s="222">
        <v>18</v>
      </c>
      <c r="B28" s="226" t="s">
        <v>82</v>
      </c>
      <c r="C28" s="256">
        <f t="shared" si="0"/>
        <v>1</v>
      </c>
      <c r="D28" s="256">
        <f t="shared" si="0"/>
        <v>0</v>
      </c>
      <c r="E28" s="240"/>
      <c r="F28" s="240"/>
      <c r="G28" s="241"/>
      <c r="H28" s="241"/>
      <c r="I28" s="240">
        <v>1</v>
      </c>
      <c r="J28" s="240"/>
      <c r="K28" s="256">
        <f t="shared" si="1"/>
        <v>0</v>
      </c>
      <c r="L28" s="240"/>
      <c r="M28" s="240"/>
      <c r="N28" s="241"/>
      <c r="O28" s="240"/>
      <c r="P28" s="241"/>
      <c r="Q28" s="242"/>
    </row>
    <row r="29" spans="1:17" ht="24" customHeight="1">
      <c r="A29" s="222">
        <v>19</v>
      </c>
      <c r="B29" s="226" t="s">
        <v>83</v>
      </c>
      <c r="C29" s="256">
        <f t="shared" si="0"/>
        <v>0</v>
      </c>
      <c r="D29" s="256">
        <f t="shared" si="0"/>
        <v>1</v>
      </c>
      <c r="E29" s="240"/>
      <c r="F29" s="240"/>
      <c r="G29" s="241"/>
      <c r="H29" s="241"/>
      <c r="I29" s="240"/>
      <c r="J29" s="240">
        <v>1</v>
      </c>
      <c r="K29" s="256">
        <f t="shared" si="1"/>
        <v>1</v>
      </c>
      <c r="L29" s="240">
        <v>1</v>
      </c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84</v>
      </c>
      <c r="C30" s="256">
        <f t="shared" si="0"/>
        <v>4</v>
      </c>
      <c r="D30" s="256">
        <f t="shared" si="0"/>
        <v>6</v>
      </c>
      <c r="E30" s="240">
        <v>3</v>
      </c>
      <c r="F30" s="240">
        <v>2</v>
      </c>
      <c r="G30" s="241">
        <v>1</v>
      </c>
      <c r="H30" s="241"/>
      <c r="I30" s="240"/>
      <c r="J30" s="240">
        <v>4</v>
      </c>
      <c r="K30" s="256">
        <f t="shared" si="1"/>
        <v>6</v>
      </c>
      <c r="L30" s="240">
        <v>4</v>
      </c>
      <c r="M30" s="240">
        <v>2</v>
      </c>
      <c r="N30" s="241"/>
      <c r="O30" s="240"/>
      <c r="P30" s="241"/>
      <c r="Q30" s="242"/>
    </row>
    <row r="31" spans="1:17" ht="24" customHeight="1">
      <c r="A31" s="222">
        <v>21</v>
      </c>
      <c r="B31" s="226" t="s">
        <v>85</v>
      </c>
      <c r="C31" s="256">
        <f t="shared" si="0"/>
        <v>0</v>
      </c>
      <c r="D31" s="256">
        <f t="shared" si="0"/>
        <v>0</v>
      </c>
      <c r="E31" s="240"/>
      <c r="F31" s="240"/>
      <c r="G31" s="241"/>
      <c r="H31" s="241"/>
      <c r="I31" s="240"/>
      <c r="J31" s="240"/>
      <c r="K31" s="256">
        <f t="shared" si="1"/>
        <v>0</v>
      </c>
      <c r="L31" s="240"/>
      <c r="M31" s="240"/>
      <c r="N31" s="241"/>
      <c r="O31" s="240"/>
      <c r="P31" s="241"/>
      <c r="Q31" s="242"/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0"/>
        <v>1</v>
      </c>
      <c r="E32" s="240"/>
      <c r="F32" s="240">
        <v>1</v>
      </c>
      <c r="G32" s="241"/>
      <c r="H32" s="241"/>
      <c r="I32" s="240"/>
      <c r="J32" s="240"/>
      <c r="K32" s="256">
        <f t="shared" si="1"/>
        <v>1</v>
      </c>
      <c r="L32" s="240"/>
      <c r="M32" s="240">
        <v>1</v>
      </c>
      <c r="N32" s="241"/>
      <c r="O32" s="240"/>
      <c r="P32" s="241"/>
      <c r="Q32" s="242"/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0"/>
        <v>0</v>
      </c>
      <c r="E33" s="240"/>
      <c r="F33" s="240"/>
      <c r="G33" s="241"/>
      <c r="H33" s="241"/>
      <c r="I33" s="240"/>
      <c r="J33" s="240"/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/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89</v>
      </c>
      <c r="C35" s="256">
        <f t="shared" si="0"/>
        <v>3</v>
      </c>
      <c r="D35" s="256">
        <f t="shared" si="0"/>
        <v>0</v>
      </c>
      <c r="E35" s="240"/>
      <c r="F35" s="240"/>
      <c r="G35" s="241"/>
      <c r="H35" s="241"/>
      <c r="I35" s="240">
        <v>3</v>
      </c>
      <c r="J35" s="240"/>
      <c r="K35" s="256">
        <f t="shared" si="1"/>
        <v>0</v>
      </c>
      <c r="L35" s="240"/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0"/>
        <v>1</v>
      </c>
      <c r="E36" s="240"/>
      <c r="F36" s="240"/>
      <c r="G36" s="241"/>
      <c r="H36" s="241"/>
      <c r="I36" s="240"/>
      <c r="J36" s="240">
        <v>1</v>
      </c>
      <c r="K36" s="256">
        <f t="shared" si="1"/>
        <v>1</v>
      </c>
      <c r="L36" s="240"/>
      <c r="M36" s="240">
        <v>1</v>
      </c>
      <c r="N36" s="241"/>
      <c r="O36" s="240"/>
      <c r="P36" s="241"/>
      <c r="Q36" s="242"/>
    </row>
    <row r="37" spans="1:17" ht="24" customHeight="1">
      <c r="A37" s="222">
        <v>27</v>
      </c>
      <c r="B37" s="226" t="s">
        <v>91</v>
      </c>
      <c r="C37" s="256">
        <f t="shared" si="0"/>
        <v>2</v>
      </c>
      <c r="D37" s="256">
        <f t="shared" si="0"/>
        <v>6</v>
      </c>
      <c r="E37" s="240"/>
      <c r="F37" s="240">
        <v>1</v>
      </c>
      <c r="G37" s="241"/>
      <c r="H37" s="241"/>
      <c r="I37" s="240">
        <v>2</v>
      </c>
      <c r="J37" s="240">
        <v>5</v>
      </c>
      <c r="K37" s="256">
        <f t="shared" si="1"/>
        <v>6</v>
      </c>
      <c r="L37" s="240">
        <v>6</v>
      </c>
      <c r="M37" s="240"/>
      <c r="N37" s="241"/>
      <c r="O37" s="240"/>
      <c r="P37" s="241"/>
      <c r="Q37" s="242"/>
    </row>
    <row r="38" spans="1:17" ht="24" customHeight="1">
      <c r="A38" s="222">
        <v>28</v>
      </c>
      <c r="B38" s="226" t="s">
        <v>92</v>
      </c>
      <c r="C38" s="256">
        <f t="shared" si="0"/>
        <v>0</v>
      </c>
      <c r="D38" s="256">
        <f t="shared" si="0"/>
        <v>0</v>
      </c>
      <c r="E38" s="240"/>
      <c r="F38" s="240"/>
      <c r="G38" s="241"/>
      <c r="H38" s="241"/>
      <c r="I38" s="240"/>
      <c r="J38" s="240"/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/>
      <c r="F39" s="240"/>
      <c r="G39" s="241"/>
      <c r="H39" s="241"/>
      <c r="I39" s="240"/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94</v>
      </c>
      <c r="C40" s="256">
        <f t="shared" si="0"/>
        <v>0</v>
      </c>
      <c r="D40" s="256">
        <f t="shared" si="0"/>
        <v>0</v>
      </c>
      <c r="E40" s="240"/>
      <c r="F40" s="240"/>
      <c r="G40" s="241"/>
      <c r="H40" s="241"/>
      <c r="I40" s="240"/>
      <c r="J40" s="240"/>
      <c r="K40" s="256">
        <f t="shared" si="1"/>
        <v>0</v>
      </c>
      <c r="L40" s="240"/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95</v>
      </c>
      <c r="C41" s="256">
        <f t="shared" si="0"/>
        <v>0</v>
      </c>
      <c r="D41" s="256">
        <f t="shared" si="0"/>
        <v>0</v>
      </c>
      <c r="E41" s="240"/>
      <c r="F41" s="240"/>
      <c r="G41" s="241"/>
      <c r="H41" s="241"/>
      <c r="I41" s="240"/>
      <c r="J41" s="240"/>
      <c r="K41" s="256">
        <f t="shared" si="1"/>
        <v>0</v>
      </c>
      <c r="L41" s="240"/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/>
      <c r="F42" s="240"/>
      <c r="G42" s="241"/>
      <c r="H42" s="241"/>
      <c r="I42" s="240"/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0"/>
        <v>0</v>
      </c>
      <c r="E43" s="240"/>
      <c r="F43" s="240"/>
      <c r="G43" s="241"/>
      <c r="H43" s="241"/>
      <c r="I43" s="240"/>
      <c r="J43" s="240"/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0</v>
      </c>
      <c r="E44" s="240"/>
      <c r="F44" s="240"/>
      <c r="G44" s="241"/>
      <c r="H44" s="241"/>
      <c r="I44" s="240"/>
      <c r="J44" s="240"/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/>
      <c r="F45" s="240"/>
      <c r="G45" s="241"/>
      <c r="H45" s="241"/>
      <c r="I45" s="240"/>
      <c r="J45" s="240"/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100</v>
      </c>
      <c r="C46" s="256">
        <f t="shared" si="0"/>
        <v>0</v>
      </c>
      <c r="D46" s="256">
        <f t="shared" si="0"/>
        <v>0</v>
      </c>
      <c r="E46" s="240"/>
      <c r="F46" s="240"/>
      <c r="G46" s="241"/>
      <c r="H46" s="241"/>
      <c r="I46" s="240"/>
      <c r="J46" s="240"/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/>
      <c r="F47" s="240"/>
      <c r="G47" s="241"/>
      <c r="H47" s="241"/>
      <c r="I47" s="240"/>
      <c r="J47" s="240"/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102</v>
      </c>
      <c r="C48" s="262">
        <f t="shared" si="0"/>
        <v>4</v>
      </c>
      <c r="D48" s="262">
        <f t="shared" si="0"/>
        <v>5</v>
      </c>
      <c r="E48" s="263">
        <v>2</v>
      </c>
      <c r="F48" s="263">
        <v>1</v>
      </c>
      <c r="G48" s="264"/>
      <c r="H48" s="264"/>
      <c r="I48" s="263">
        <v>2</v>
      </c>
      <c r="J48" s="263">
        <v>4</v>
      </c>
      <c r="K48" s="262">
        <f t="shared" si="1"/>
        <v>5</v>
      </c>
      <c r="L48" s="263">
        <v>2</v>
      </c>
      <c r="M48" s="263">
        <v>1</v>
      </c>
      <c r="N48" s="264"/>
      <c r="O48" s="263">
        <v>2</v>
      </c>
      <c r="P48" s="264"/>
      <c r="Q48" s="265"/>
    </row>
    <row r="49" spans="1:17" ht="22.9" customHeight="1" thickBot="1">
      <c r="A49" s="494" t="s">
        <v>24</v>
      </c>
      <c r="B49" s="495"/>
      <c r="C49" s="270">
        <f>IF(SUM(C11:C48)='3'!C14, SUM(C11:C48),"ХАТО")</f>
        <v>62</v>
      </c>
      <c r="D49" s="270">
        <f t="shared" ref="D49:O49" si="2">SUM(D11:D48)</f>
        <v>65</v>
      </c>
      <c r="E49" s="270">
        <f t="shared" si="2"/>
        <v>14</v>
      </c>
      <c r="F49" s="270">
        <f t="shared" si="2"/>
        <v>15</v>
      </c>
      <c r="G49" s="270">
        <f t="shared" si="2"/>
        <v>1</v>
      </c>
      <c r="H49" s="270">
        <f t="shared" si="2"/>
        <v>0</v>
      </c>
      <c r="I49" s="270">
        <f t="shared" si="2"/>
        <v>47</v>
      </c>
      <c r="J49" s="270">
        <f t="shared" si="2"/>
        <v>50</v>
      </c>
      <c r="K49" s="270">
        <f t="shared" si="2"/>
        <v>65</v>
      </c>
      <c r="L49" s="270">
        <f t="shared" si="2"/>
        <v>42</v>
      </c>
      <c r="M49" s="270">
        <f t="shared" si="2"/>
        <v>16</v>
      </c>
      <c r="N49" s="270">
        <f t="shared" si="2"/>
        <v>0</v>
      </c>
      <c r="O49" s="270">
        <f t="shared" si="2"/>
        <v>7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U9Y+4gE4rTeI+bue/ZhX7DhNBGyAuizCCmlXFZ5iHZEOHOrYdJxZ66w2YchfQLo6sa9sDZOlm10G7CIAb145ng==" saltValue="EHeqsEiY+5jfQtkLbqZIIw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6" zoomScale="60" zoomScaleNormal="55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215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0</v>
      </c>
      <c r="D11" s="257">
        <f>F11+H11+J11</f>
        <v>0</v>
      </c>
      <c r="E11" s="258">
        <v>0</v>
      </c>
      <c r="F11" s="258">
        <v>0</v>
      </c>
      <c r="G11" s="259">
        <v>0</v>
      </c>
      <c r="H11" s="259">
        <v>0</v>
      </c>
      <c r="I11" s="258">
        <v>0</v>
      </c>
      <c r="J11" s="258">
        <v>0</v>
      </c>
      <c r="K11" s="257">
        <f>IF((F11+H11+J11)&gt;=SUM(L11:O11),SUM(L11:O11),"ХАТО")</f>
        <v>0</v>
      </c>
      <c r="L11" s="266">
        <v>0</v>
      </c>
      <c r="M11" s="266">
        <v>0</v>
      </c>
      <c r="N11" s="267">
        <v>0</v>
      </c>
      <c r="O11" s="266">
        <v>0</v>
      </c>
      <c r="P11" s="259">
        <v>0</v>
      </c>
      <c r="Q11" s="260">
        <v>0</v>
      </c>
    </row>
    <row r="12" spans="1:17" ht="24" customHeight="1">
      <c r="A12" s="222">
        <v>2</v>
      </c>
      <c r="B12" s="223" t="s">
        <v>66</v>
      </c>
      <c r="C12" s="256">
        <f t="shared" ref="C12:D48" si="0">E12+G12+I12</f>
        <v>0</v>
      </c>
      <c r="D12" s="256">
        <f t="shared" si="0"/>
        <v>2</v>
      </c>
      <c r="E12" s="240">
        <v>0</v>
      </c>
      <c r="F12" s="240">
        <v>0</v>
      </c>
      <c r="G12" s="241">
        <v>0</v>
      </c>
      <c r="H12" s="241">
        <v>0</v>
      </c>
      <c r="I12" s="240">
        <v>0</v>
      </c>
      <c r="J12" s="240">
        <v>2</v>
      </c>
      <c r="K12" s="256">
        <f t="shared" ref="K12:K48" si="1">IF((F12+H12+J12)&gt;=SUM(L12:O12),SUM(L12:O12),"ХАТО")</f>
        <v>0</v>
      </c>
      <c r="L12" s="249">
        <v>0</v>
      </c>
      <c r="M12" s="249">
        <v>0</v>
      </c>
      <c r="N12" s="250">
        <v>0</v>
      </c>
      <c r="O12" s="249">
        <v>0</v>
      </c>
      <c r="P12" s="241">
        <v>0</v>
      </c>
      <c r="Q12" s="242">
        <v>0</v>
      </c>
    </row>
    <row r="13" spans="1:17" ht="24" customHeight="1">
      <c r="A13" s="222">
        <v>3</v>
      </c>
      <c r="B13" s="226" t="s">
        <v>67</v>
      </c>
      <c r="C13" s="256">
        <f t="shared" si="0"/>
        <v>1</v>
      </c>
      <c r="D13" s="256">
        <f t="shared" si="0"/>
        <v>5</v>
      </c>
      <c r="E13" s="240">
        <v>0</v>
      </c>
      <c r="F13" s="240">
        <v>1</v>
      </c>
      <c r="G13" s="241">
        <v>0</v>
      </c>
      <c r="H13" s="241">
        <v>0</v>
      </c>
      <c r="I13" s="240">
        <v>1</v>
      </c>
      <c r="J13" s="240">
        <v>4</v>
      </c>
      <c r="K13" s="256">
        <f t="shared" si="1"/>
        <v>5</v>
      </c>
      <c r="L13" s="249">
        <v>5</v>
      </c>
      <c r="M13" s="249">
        <v>0</v>
      </c>
      <c r="N13" s="250">
        <v>0</v>
      </c>
      <c r="O13" s="249">
        <v>0</v>
      </c>
      <c r="P13" s="241">
        <v>0</v>
      </c>
      <c r="Q13" s="242">
        <v>0</v>
      </c>
    </row>
    <row r="14" spans="1:17" ht="24" customHeight="1">
      <c r="A14" s="222">
        <v>4</v>
      </c>
      <c r="B14" s="226" t="s">
        <v>68</v>
      </c>
      <c r="C14" s="256">
        <f t="shared" si="0"/>
        <v>8</v>
      </c>
      <c r="D14" s="256">
        <f t="shared" si="0"/>
        <v>16</v>
      </c>
      <c r="E14" s="240">
        <v>0</v>
      </c>
      <c r="F14" s="240">
        <v>2</v>
      </c>
      <c r="G14" s="241">
        <v>1</v>
      </c>
      <c r="H14" s="241">
        <v>0</v>
      </c>
      <c r="I14" s="240">
        <v>7</v>
      </c>
      <c r="J14" s="240">
        <v>14</v>
      </c>
      <c r="K14" s="256">
        <f t="shared" si="1"/>
        <v>5</v>
      </c>
      <c r="L14" s="249">
        <v>5</v>
      </c>
      <c r="M14" s="249">
        <v>0</v>
      </c>
      <c r="N14" s="250">
        <v>0</v>
      </c>
      <c r="O14" s="249">
        <v>0</v>
      </c>
      <c r="P14" s="241">
        <v>0</v>
      </c>
      <c r="Q14" s="242">
        <v>0</v>
      </c>
    </row>
    <row r="15" spans="1:17" ht="24" customHeight="1">
      <c r="A15" s="222">
        <v>5</v>
      </c>
      <c r="B15" s="226" t="s">
        <v>69</v>
      </c>
      <c r="C15" s="256">
        <f t="shared" si="0"/>
        <v>4</v>
      </c>
      <c r="D15" s="256">
        <f t="shared" si="0"/>
        <v>5</v>
      </c>
      <c r="E15" s="240">
        <v>0</v>
      </c>
      <c r="F15" s="240">
        <v>0</v>
      </c>
      <c r="G15" s="241">
        <v>0</v>
      </c>
      <c r="H15" s="241">
        <v>0</v>
      </c>
      <c r="I15" s="240">
        <v>4</v>
      </c>
      <c r="J15" s="240">
        <v>5</v>
      </c>
      <c r="K15" s="256">
        <f t="shared" si="1"/>
        <v>5</v>
      </c>
      <c r="L15" s="249">
        <v>5</v>
      </c>
      <c r="M15" s="249">
        <v>0</v>
      </c>
      <c r="N15" s="250">
        <v>0</v>
      </c>
      <c r="O15" s="249">
        <v>0</v>
      </c>
      <c r="P15" s="241">
        <v>0</v>
      </c>
      <c r="Q15" s="242">
        <v>0</v>
      </c>
    </row>
    <row r="16" spans="1:17" ht="24" customHeight="1">
      <c r="A16" s="222">
        <v>6</v>
      </c>
      <c r="B16" s="226" t="s">
        <v>70</v>
      </c>
      <c r="C16" s="256">
        <f t="shared" si="0"/>
        <v>0</v>
      </c>
      <c r="D16" s="256">
        <f t="shared" si="0"/>
        <v>0</v>
      </c>
      <c r="E16" s="240">
        <v>0</v>
      </c>
      <c r="F16" s="240">
        <v>0</v>
      </c>
      <c r="G16" s="241">
        <v>0</v>
      </c>
      <c r="H16" s="241">
        <v>0</v>
      </c>
      <c r="I16" s="240">
        <v>0</v>
      </c>
      <c r="J16" s="240">
        <v>0</v>
      </c>
      <c r="K16" s="256">
        <f t="shared" si="1"/>
        <v>0</v>
      </c>
      <c r="L16" s="249">
        <v>0</v>
      </c>
      <c r="M16" s="249">
        <v>0</v>
      </c>
      <c r="N16" s="250">
        <v>0</v>
      </c>
      <c r="O16" s="249">
        <v>0</v>
      </c>
      <c r="P16" s="241">
        <v>0</v>
      </c>
      <c r="Q16" s="242">
        <v>0</v>
      </c>
    </row>
    <row r="17" spans="1:17" ht="24" customHeight="1">
      <c r="A17" s="222">
        <v>7</v>
      </c>
      <c r="B17" s="226" t="s">
        <v>71</v>
      </c>
      <c r="C17" s="256">
        <f t="shared" si="0"/>
        <v>28</v>
      </c>
      <c r="D17" s="256">
        <f t="shared" si="0"/>
        <v>40</v>
      </c>
      <c r="E17" s="240">
        <v>2</v>
      </c>
      <c r="F17" s="240">
        <v>4</v>
      </c>
      <c r="G17" s="241">
        <v>0</v>
      </c>
      <c r="H17" s="241">
        <v>1</v>
      </c>
      <c r="I17" s="240">
        <v>26</v>
      </c>
      <c r="J17" s="240">
        <v>35</v>
      </c>
      <c r="K17" s="256">
        <f t="shared" si="1"/>
        <v>37</v>
      </c>
      <c r="L17" s="249">
        <v>37</v>
      </c>
      <c r="M17" s="249">
        <v>0</v>
      </c>
      <c r="N17" s="250">
        <v>0</v>
      </c>
      <c r="O17" s="249">
        <v>0</v>
      </c>
      <c r="P17" s="241">
        <v>0</v>
      </c>
      <c r="Q17" s="242">
        <v>0</v>
      </c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0"/>
        <v>0</v>
      </c>
      <c r="E18" s="240">
        <v>0</v>
      </c>
      <c r="F18" s="240">
        <v>0</v>
      </c>
      <c r="G18" s="241">
        <v>0</v>
      </c>
      <c r="H18" s="241">
        <v>0</v>
      </c>
      <c r="I18" s="240">
        <v>0</v>
      </c>
      <c r="J18" s="240">
        <v>0</v>
      </c>
      <c r="K18" s="256">
        <f t="shared" si="1"/>
        <v>0</v>
      </c>
      <c r="L18" s="249">
        <v>0</v>
      </c>
      <c r="M18" s="249">
        <v>0</v>
      </c>
      <c r="N18" s="250">
        <v>0</v>
      </c>
      <c r="O18" s="249">
        <v>0</v>
      </c>
      <c r="P18" s="241">
        <v>0</v>
      </c>
      <c r="Q18" s="242">
        <v>0</v>
      </c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>
        <v>0</v>
      </c>
      <c r="F19" s="240">
        <v>0</v>
      </c>
      <c r="G19" s="241">
        <v>0</v>
      </c>
      <c r="H19" s="241">
        <v>0</v>
      </c>
      <c r="I19" s="240">
        <v>0</v>
      </c>
      <c r="J19" s="240">
        <v>0</v>
      </c>
      <c r="K19" s="256">
        <f t="shared" si="1"/>
        <v>0</v>
      </c>
      <c r="L19" s="249">
        <v>0</v>
      </c>
      <c r="M19" s="249">
        <v>0</v>
      </c>
      <c r="N19" s="250">
        <v>0</v>
      </c>
      <c r="O19" s="249">
        <v>0</v>
      </c>
      <c r="P19" s="241">
        <v>0</v>
      </c>
      <c r="Q19" s="242">
        <v>0</v>
      </c>
    </row>
    <row r="20" spans="1:17" ht="24" customHeight="1">
      <c r="A20" s="222">
        <v>10</v>
      </c>
      <c r="B20" s="226" t="s">
        <v>74</v>
      </c>
      <c r="C20" s="256">
        <f t="shared" si="0"/>
        <v>0</v>
      </c>
      <c r="D20" s="256">
        <f t="shared" si="0"/>
        <v>8</v>
      </c>
      <c r="E20" s="240">
        <v>0</v>
      </c>
      <c r="F20" s="240">
        <v>2</v>
      </c>
      <c r="G20" s="241">
        <v>0</v>
      </c>
      <c r="H20" s="241">
        <v>0</v>
      </c>
      <c r="I20" s="240">
        <v>0</v>
      </c>
      <c r="J20" s="240">
        <v>6</v>
      </c>
      <c r="K20" s="256">
        <f t="shared" si="1"/>
        <v>6</v>
      </c>
      <c r="L20" s="249">
        <v>5</v>
      </c>
      <c r="M20" s="249">
        <v>1</v>
      </c>
      <c r="N20" s="250">
        <v>0</v>
      </c>
      <c r="O20" s="249">
        <v>0</v>
      </c>
      <c r="P20" s="241">
        <v>0</v>
      </c>
      <c r="Q20" s="242">
        <v>0</v>
      </c>
    </row>
    <row r="21" spans="1:17" ht="24" customHeight="1">
      <c r="A21" s="222">
        <v>11</v>
      </c>
      <c r="B21" s="226" t="s">
        <v>75</v>
      </c>
      <c r="C21" s="256">
        <f t="shared" si="0"/>
        <v>0</v>
      </c>
      <c r="D21" s="256">
        <f t="shared" si="0"/>
        <v>7</v>
      </c>
      <c r="E21" s="240">
        <v>0</v>
      </c>
      <c r="F21" s="240">
        <v>1</v>
      </c>
      <c r="G21" s="241">
        <v>0</v>
      </c>
      <c r="H21" s="241">
        <v>0</v>
      </c>
      <c r="I21" s="240">
        <v>0</v>
      </c>
      <c r="J21" s="240">
        <v>6</v>
      </c>
      <c r="K21" s="256">
        <f t="shared" si="1"/>
        <v>7</v>
      </c>
      <c r="L21" s="249">
        <v>6</v>
      </c>
      <c r="M21" s="249">
        <v>1</v>
      </c>
      <c r="N21" s="250">
        <v>0</v>
      </c>
      <c r="O21" s="249">
        <v>0</v>
      </c>
      <c r="P21" s="241">
        <v>0</v>
      </c>
      <c r="Q21" s="242">
        <v>0</v>
      </c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0</v>
      </c>
      <c r="E22" s="240">
        <v>0</v>
      </c>
      <c r="F22" s="240">
        <v>0</v>
      </c>
      <c r="G22" s="241">
        <v>0</v>
      </c>
      <c r="H22" s="241">
        <v>0</v>
      </c>
      <c r="I22" s="240">
        <v>0</v>
      </c>
      <c r="J22" s="240">
        <v>0</v>
      </c>
      <c r="K22" s="256">
        <f t="shared" si="1"/>
        <v>0</v>
      </c>
      <c r="L22" s="249">
        <v>0</v>
      </c>
      <c r="M22" s="249">
        <v>0</v>
      </c>
      <c r="N22" s="250">
        <v>0</v>
      </c>
      <c r="O22" s="249">
        <v>0</v>
      </c>
      <c r="P22" s="241">
        <v>0</v>
      </c>
      <c r="Q22" s="242">
        <v>0</v>
      </c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>
        <v>0</v>
      </c>
      <c r="F23" s="240">
        <v>0</v>
      </c>
      <c r="G23" s="241">
        <v>0</v>
      </c>
      <c r="H23" s="241">
        <v>0</v>
      </c>
      <c r="I23" s="240">
        <v>0</v>
      </c>
      <c r="J23" s="240">
        <v>0</v>
      </c>
      <c r="K23" s="256">
        <f t="shared" si="1"/>
        <v>0</v>
      </c>
      <c r="L23" s="249">
        <v>0</v>
      </c>
      <c r="M23" s="249">
        <v>0</v>
      </c>
      <c r="N23" s="250">
        <v>0</v>
      </c>
      <c r="O23" s="249">
        <v>0</v>
      </c>
      <c r="P23" s="241">
        <v>0</v>
      </c>
      <c r="Q23" s="242">
        <v>0</v>
      </c>
    </row>
    <row r="24" spans="1:17" ht="24" customHeight="1">
      <c r="A24" s="222">
        <v>14</v>
      </c>
      <c r="B24" s="226" t="s">
        <v>78</v>
      </c>
      <c r="C24" s="256">
        <f t="shared" si="0"/>
        <v>1</v>
      </c>
      <c r="D24" s="256">
        <f t="shared" si="0"/>
        <v>0</v>
      </c>
      <c r="E24" s="240">
        <v>0</v>
      </c>
      <c r="F24" s="240">
        <v>0</v>
      </c>
      <c r="G24" s="241">
        <v>0</v>
      </c>
      <c r="H24" s="241">
        <v>0</v>
      </c>
      <c r="I24" s="240">
        <v>1</v>
      </c>
      <c r="J24" s="240">
        <v>0</v>
      </c>
      <c r="K24" s="256">
        <f t="shared" si="1"/>
        <v>0</v>
      </c>
      <c r="L24" s="249">
        <v>0</v>
      </c>
      <c r="M24" s="249">
        <v>0</v>
      </c>
      <c r="N24" s="250">
        <v>0</v>
      </c>
      <c r="O24" s="249">
        <v>0</v>
      </c>
      <c r="P24" s="241">
        <v>0</v>
      </c>
      <c r="Q24" s="242">
        <v>0</v>
      </c>
    </row>
    <row r="25" spans="1:17" ht="24" customHeight="1">
      <c r="A25" s="222">
        <v>15</v>
      </c>
      <c r="B25" s="226" t="s">
        <v>79</v>
      </c>
      <c r="C25" s="256">
        <f t="shared" si="0"/>
        <v>10</v>
      </c>
      <c r="D25" s="256">
        <f t="shared" si="0"/>
        <v>25</v>
      </c>
      <c r="E25" s="240">
        <v>1</v>
      </c>
      <c r="F25" s="240">
        <v>8</v>
      </c>
      <c r="G25" s="241">
        <v>0</v>
      </c>
      <c r="H25" s="241">
        <v>0</v>
      </c>
      <c r="I25" s="240">
        <v>9</v>
      </c>
      <c r="J25" s="240">
        <v>17</v>
      </c>
      <c r="K25" s="256">
        <f t="shared" si="1"/>
        <v>25</v>
      </c>
      <c r="L25" s="249">
        <v>25</v>
      </c>
      <c r="M25" s="249">
        <v>0</v>
      </c>
      <c r="N25" s="250">
        <v>0</v>
      </c>
      <c r="O25" s="249">
        <v>0</v>
      </c>
      <c r="P25" s="241">
        <v>0</v>
      </c>
      <c r="Q25" s="242">
        <v>0</v>
      </c>
    </row>
    <row r="26" spans="1:17" ht="24" customHeight="1">
      <c r="A26" s="222">
        <v>16</v>
      </c>
      <c r="B26" s="226" t="s">
        <v>80</v>
      </c>
      <c r="C26" s="256">
        <f t="shared" si="0"/>
        <v>35</v>
      </c>
      <c r="D26" s="256">
        <f t="shared" si="0"/>
        <v>48</v>
      </c>
      <c r="E26" s="240">
        <v>0</v>
      </c>
      <c r="F26" s="240">
        <v>5</v>
      </c>
      <c r="G26" s="241">
        <v>1</v>
      </c>
      <c r="H26" s="241">
        <v>1</v>
      </c>
      <c r="I26" s="240">
        <v>34</v>
      </c>
      <c r="J26" s="240">
        <v>42</v>
      </c>
      <c r="K26" s="256">
        <f t="shared" si="1"/>
        <v>48</v>
      </c>
      <c r="L26" s="249">
        <v>48</v>
      </c>
      <c r="M26" s="249">
        <v>0</v>
      </c>
      <c r="N26" s="250">
        <v>0</v>
      </c>
      <c r="O26" s="249">
        <v>0</v>
      </c>
      <c r="P26" s="241">
        <v>0</v>
      </c>
      <c r="Q26" s="242">
        <v>0</v>
      </c>
    </row>
    <row r="27" spans="1:17" ht="24" customHeight="1">
      <c r="A27" s="222">
        <v>17</v>
      </c>
      <c r="B27" s="226" t="s">
        <v>81</v>
      </c>
      <c r="C27" s="256">
        <f t="shared" si="0"/>
        <v>0</v>
      </c>
      <c r="D27" s="256">
        <f t="shared" si="0"/>
        <v>5</v>
      </c>
      <c r="E27" s="240">
        <v>0</v>
      </c>
      <c r="F27" s="240">
        <v>0</v>
      </c>
      <c r="G27" s="241">
        <v>0</v>
      </c>
      <c r="H27" s="241">
        <v>0</v>
      </c>
      <c r="I27" s="240">
        <v>0</v>
      </c>
      <c r="J27" s="240">
        <v>5</v>
      </c>
      <c r="K27" s="256">
        <f t="shared" si="1"/>
        <v>2</v>
      </c>
      <c r="L27" s="249">
        <v>2</v>
      </c>
      <c r="M27" s="249">
        <v>0</v>
      </c>
      <c r="N27" s="250">
        <v>0</v>
      </c>
      <c r="O27" s="249">
        <v>0</v>
      </c>
      <c r="P27" s="241">
        <v>0</v>
      </c>
      <c r="Q27" s="242">
        <v>0</v>
      </c>
    </row>
    <row r="28" spans="1:17" ht="24" customHeight="1">
      <c r="A28" s="222">
        <v>18</v>
      </c>
      <c r="B28" s="226" t="s">
        <v>82</v>
      </c>
      <c r="C28" s="256">
        <f t="shared" si="0"/>
        <v>5</v>
      </c>
      <c r="D28" s="256">
        <f t="shared" si="0"/>
        <v>10</v>
      </c>
      <c r="E28" s="240">
        <v>0</v>
      </c>
      <c r="F28" s="240">
        <v>0</v>
      </c>
      <c r="G28" s="241">
        <v>0</v>
      </c>
      <c r="H28" s="241">
        <v>0</v>
      </c>
      <c r="I28" s="240">
        <v>5</v>
      </c>
      <c r="J28" s="240">
        <v>10</v>
      </c>
      <c r="K28" s="256">
        <f t="shared" si="1"/>
        <v>10</v>
      </c>
      <c r="L28" s="249">
        <v>10</v>
      </c>
      <c r="M28" s="249">
        <v>0</v>
      </c>
      <c r="N28" s="250">
        <v>0</v>
      </c>
      <c r="O28" s="249">
        <v>0</v>
      </c>
      <c r="P28" s="241">
        <v>0</v>
      </c>
      <c r="Q28" s="242">
        <v>0</v>
      </c>
    </row>
    <row r="29" spans="1:17" ht="24" customHeight="1">
      <c r="A29" s="222">
        <v>19</v>
      </c>
      <c r="B29" s="226" t="s">
        <v>83</v>
      </c>
      <c r="C29" s="256">
        <f t="shared" si="0"/>
        <v>0</v>
      </c>
      <c r="D29" s="256">
        <f t="shared" si="0"/>
        <v>0</v>
      </c>
      <c r="E29" s="240">
        <v>0</v>
      </c>
      <c r="F29" s="240">
        <v>0</v>
      </c>
      <c r="G29" s="241">
        <v>0</v>
      </c>
      <c r="H29" s="241">
        <v>0</v>
      </c>
      <c r="I29" s="240">
        <v>0</v>
      </c>
      <c r="J29" s="240">
        <v>0</v>
      </c>
      <c r="K29" s="256">
        <f t="shared" si="1"/>
        <v>0</v>
      </c>
      <c r="L29" s="249">
        <v>0</v>
      </c>
      <c r="M29" s="249">
        <v>0</v>
      </c>
      <c r="N29" s="250">
        <v>0</v>
      </c>
      <c r="O29" s="249">
        <v>0</v>
      </c>
      <c r="P29" s="241">
        <v>0</v>
      </c>
      <c r="Q29" s="242">
        <v>0</v>
      </c>
    </row>
    <row r="30" spans="1:17" ht="24" customHeight="1">
      <c r="A30" s="222">
        <v>20</v>
      </c>
      <c r="B30" s="226" t="s">
        <v>84</v>
      </c>
      <c r="C30" s="256">
        <f t="shared" si="0"/>
        <v>0</v>
      </c>
      <c r="D30" s="256">
        <f t="shared" si="0"/>
        <v>2</v>
      </c>
      <c r="E30" s="240">
        <v>0</v>
      </c>
      <c r="F30" s="240">
        <v>0</v>
      </c>
      <c r="G30" s="241">
        <v>0</v>
      </c>
      <c r="H30" s="241">
        <v>0</v>
      </c>
      <c r="I30" s="240">
        <v>0</v>
      </c>
      <c r="J30" s="240">
        <v>2</v>
      </c>
      <c r="K30" s="256">
        <f t="shared" si="1"/>
        <v>2</v>
      </c>
      <c r="L30" s="249">
        <v>2</v>
      </c>
      <c r="M30" s="249">
        <v>0</v>
      </c>
      <c r="N30" s="250">
        <v>0</v>
      </c>
      <c r="O30" s="249">
        <v>0</v>
      </c>
      <c r="P30" s="241">
        <v>0</v>
      </c>
      <c r="Q30" s="242">
        <v>0</v>
      </c>
    </row>
    <row r="31" spans="1:17" ht="24" customHeight="1">
      <c r="A31" s="222">
        <v>21</v>
      </c>
      <c r="B31" s="226" t="s">
        <v>85</v>
      </c>
      <c r="C31" s="256">
        <f t="shared" si="0"/>
        <v>14</v>
      </c>
      <c r="D31" s="256">
        <f t="shared" si="0"/>
        <v>11</v>
      </c>
      <c r="E31" s="240">
        <v>1</v>
      </c>
      <c r="F31" s="240">
        <v>0</v>
      </c>
      <c r="G31" s="241">
        <v>0</v>
      </c>
      <c r="H31" s="241">
        <v>1</v>
      </c>
      <c r="I31" s="240">
        <v>13</v>
      </c>
      <c r="J31" s="240">
        <v>10</v>
      </c>
      <c r="K31" s="256">
        <f t="shared" si="1"/>
        <v>11</v>
      </c>
      <c r="L31" s="249">
        <v>11</v>
      </c>
      <c r="M31" s="249">
        <v>0</v>
      </c>
      <c r="N31" s="250">
        <v>0</v>
      </c>
      <c r="O31" s="249">
        <v>0</v>
      </c>
      <c r="P31" s="241">
        <v>0</v>
      </c>
      <c r="Q31" s="242">
        <v>0</v>
      </c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0"/>
        <v>2</v>
      </c>
      <c r="E32" s="240">
        <v>0</v>
      </c>
      <c r="F32" s="240">
        <v>0</v>
      </c>
      <c r="G32" s="241">
        <v>0</v>
      </c>
      <c r="H32" s="241">
        <v>0</v>
      </c>
      <c r="I32" s="240">
        <v>0</v>
      </c>
      <c r="J32" s="240">
        <v>2</v>
      </c>
      <c r="K32" s="256">
        <f t="shared" si="1"/>
        <v>0</v>
      </c>
      <c r="L32" s="249">
        <v>0</v>
      </c>
      <c r="M32" s="249">
        <v>0</v>
      </c>
      <c r="N32" s="250">
        <v>0</v>
      </c>
      <c r="O32" s="249">
        <v>0</v>
      </c>
      <c r="P32" s="241">
        <v>0</v>
      </c>
      <c r="Q32" s="242">
        <v>0</v>
      </c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0"/>
        <v>0</v>
      </c>
      <c r="E33" s="240">
        <v>0</v>
      </c>
      <c r="F33" s="240">
        <v>0</v>
      </c>
      <c r="G33" s="241">
        <v>0</v>
      </c>
      <c r="H33" s="241">
        <v>0</v>
      </c>
      <c r="I33" s="240">
        <v>0</v>
      </c>
      <c r="J33" s="240">
        <v>0</v>
      </c>
      <c r="K33" s="256">
        <f t="shared" si="1"/>
        <v>0</v>
      </c>
      <c r="L33" s="249">
        <v>0</v>
      </c>
      <c r="M33" s="249">
        <v>0</v>
      </c>
      <c r="N33" s="250">
        <v>0</v>
      </c>
      <c r="O33" s="249">
        <v>0</v>
      </c>
      <c r="P33" s="241">
        <v>0</v>
      </c>
      <c r="Q33" s="242">
        <v>0</v>
      </c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>
        <v>0</v>
      </c>
      <c r="F34" s="240">
        <v>0</v>
      </c>
      <c r="G34" s="241">
        <v>0</v>
      </c>
      <c r="H34" s="241">
        <v>0</v>
      </c>
      <c r="I34" s="240">
        <v>0</v>
      </c>
      <c r="J34" s="240">
        <v>0</v>
      </c>
      <c r="K34" s="256">
        <f t="shared" si="1"/>
        <v>0</v>
      </c>
      <c r="L34" s="249">
        <v>0</v>
      </c>
      <c r="M34" s="249">
        <v>0</v>
      </c>
      <c r="N34" s="250">
        <v>0</v>
      </c>
      <c r="O34" s="249">
        <v>0</v>
      </c>
      <c r="P34" s="241">
        <v>0</v>
      </c>
      <c r="Q34" s="242">
        <v>0</v>
      </c>
    </row>
    <row r="35" spans="1:17" ht="24" customHeight="1">
      <c r="A35" s="222">
        <v>25</v>
      </c>
      <c r="B35" s="226" t="s">
        <v>89</v>
      </c>
      <c r="C35" s="256">
        <f t="shared" si="0"/>
        <v>0</v>
      </c>
      <c r="D35" s="256">
        <f t="shared" si="0"/>
        <v>15</v>
      </c>
      <c r="E35" s="240">
        <v>0</v>
      </c>
      <c r="F35" s="240">
        <v>0</v>
      </c>
      <c r="G35" s="241">
        <v>0</v>
      </c>
      <c r="H35" s="241">
        <v>0</v>
      </c>
      <c r="I35" s="240">
        <v>0</v>
      </c>
      <c r="J35" s="240">
        <v>15</v>
      </c>
      <c r="K35" s="256">
        <f t="shared" si="1"/>
        <v>9</v>
      </c>
      <c r="L35" s="249">
        <v>8</v>
      </c>
      <c r="M35" s="249">
        <v>1</v>
      </c>
      <c r="N35" s="250">
        <v>0</v>
      </c>
      <c r="O35" s="249">
        <v>0</v>
      </c>
      <c r="P35" s="241">
        <v>0</v>
      </c>
      <c r="Q35" s="242">
        <v>0</v>
      </c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0"/>
        <v>2</v>
      </c>
      <c r="E36" s="240">
        <v>0</v>
      </c>
      <c r="F36" s="240">
        <v>0</v>
      </c>
      <c r="G36" s="241">
        <v>0</v>
      </c>
      <c r="H36" s="241">
        <v>0</v>
      </c>
      <c r="I36" s="240">
        <v>0</v>
      </c>
      <c r="J36" s="240">
        <v>2</v>
      </c>
      <c r="K36" s="256">
        <f t="shared" si="1"/>
        <v>0</v>
      </c>
      <c r="L36" s="249">
        <v>0</v>
      </c>
      <c r="M36" s="249">
        <v>0</v>
      </c>
      <c r="N36" s="250">
        <v>0</v>
      </c>
      <c r="O36" s="249">
        <v>0</v>
      </c>
      <c r="P36" s="241">
        <v>0</v>
      </c>
      <c r="Q36" s="242">
        <v>0</v>
      </c>
    </row>
    <row r="37" spans="1:17" ht="24" customHeight="1">
      <c r="A37" s="222">
        <v>27</v>
      </c>
      <c r="B37" s="226" t="s">
        <v>91</v>
      </c>
      <c r="C37" s="256">
        <f t="shared" si="0"/>
        <v>22</v>
      </c>
      <c r="D37" s="256">
        <f t="shared" si="0"/>
        <v>28</v>
      </c>
      <c r="E37" s="240">
        <v>1</v>
      </c>
      <c r="F37" s="240">
        <v>3</v>
      </c>
      <c r="G37" s="241">
        <v>0</v>
      </c>
      <c r="H37" s="241">
        <v>0</v>
      </c>
      <c r="I37" s="240">
        <v>21</v>
      </c>
      <c r="J37" s="240">
        <v>25</v>
      </c>
      <c r="K37" s="256">
        <f t="shared" si="1"/>
        <v>28</v>
      </c>
      <c r="L37" s="249">
        <v>28</v>
      </c>
      <c r="M37" s="249">
        <v>0</v>
      </c>
      <c r="N37" s="250">
        <v>0</v>
      </c>
      <c r="O37" s="249">
        <v>0</v>
      </c>
      <c r="P37" s="241">
        <v>0</v>
      </c>
      <c r="Q37" s="242">
        <v>0</v>
      </c>
    </row>
    <row r="38" spans="1:17" ht="24" customHeight="1">
      <c r="A38" s="222">
        <v>28</v>
      </c>
      <c r="B38" s="226" t="s">
        <v>92</v>
      </c>
      <c r="C38" s="256">
        <f t="shared" si="0"/>
        <v>1</v>
      </c>
      <c r="D38" s="256">
        <f t="shared" si="0"/>
        <v>4</v>
      </c>
      <c r="E38" s="240">
        <v>0</v>
      </c>
      <c r="F38" s="240">
        <v>0</v>
      </c>
      <c r="G38" s="241">
        <v>1</v>
      </c>
      <c r="H38" s="241">
        <v>0</v>
      </c>
      <c r="I38" s="240">
        <v>0</v>
      </c>
      <c r="J38" s="240">
        <v>4</v>
      </c>
      <c r="K38" s="256">
        <f t="shared" si="1"/>
        <v>4</v>
      </c>
      <c r="L38" s="249">
        <v>4</v>
      </c>
      <c r="M38" s="249">
        <v>0</v>
      </c>
      <c r="N38" s="250">
        <v>0</v>
      </c>
      <c r="O38" s="249">
        <v>0</v>
      </c>
      <c r="P38" s="241">
        <v>0</v>
      </c>
      <c r="Q38" s="242">
        <v>0</v>
      </c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>
        <v>0</v>
      </c>
      <c r="F39" s="240">
        <v>0</v>
      </c>
      <c r="G39" s="241">
        <v>0</v>
      </c>
      <c r="H39" s="241">
        <v>0</v>
      </c>
      <c r="I39" s="240">
        <v>0</v>
      </c>
      <c r="J39" s="240">
        <v>0</v>
      </c>
      <c r="K39" s="256">
        <f t="shared" si="1"/>
        <v>0</v>
      </c>
      <c r="L39" s="249">
        <v>0</v>
      </c>
      <c r="M39" s="249">
        <v>0</v>
      </c>
      <c r="N39" s="250">
        <v>0</v>
      </c>
      <c r="O39" s="249">
        <v>0</v>
      </c>
      <c r="P39" s="241">
        <v>0</v>
      </c>
      <c r="Q39" s="242">
        <v>0</v>
      </c>
    </row>
    <row r="40" spans="1:17" ht="24" customHeight="1">
      <c r="A40" s="255">
        <v>30</v>
      </c>
      <c r="B40" s="227" t="s">
        <v>94</v>
      </c>
      <c r="C40" s="256">
        <f t="shared" si="0"/>
        <v>0</v>
      </c>
      <c r="D40" s="256">
        <f t="shared" si="0"/>
        <v>4</v>
      </c>
      <c r="E40" s="240">
        <v>0</v>
      </c>
      <c r="F40" s="240">
        <v>0</v>
      </c>
      <c r="G40" s="241">
        <v>0</v>
      </c>
      <c r="H40" s="241">
        <v>0</v>
      </c>
      <c r="I40" s="240">
        <v>0</v>
      </c>
      <c r="J40" s="240">
        <v>4</v>
      </c>
      <c r="K40" s="256">
        <f t="shared" si="1"/>
        <v>3</v>
      </c>
      <c r="L40" s="249">
        <v>3</v>
      </c>
      <c r="M40" s="249">
        <v>0</v>
      </c>
      <c r="N40" s="250">
        <v>0</v>
      </c>
      <c r="O40" s="249">
        <v>0</v>
      </c>
      <c r="P40" s="241">
        <v>0</v>
      </c>
      <c r="Q40" s="242">
        <v>0</v>
      </c>
    </row>
    <row r="41" spans="1:17" ht="24" customHeight="1">
      <c r="A41" s="255">
        <v>31</v>
      </c>
      <c r="B41" s="227" t="s">
        <v>95</v>
      </c>
      <c r="C41" s="256">
        <f t="shared" si="0"/>
        <v>2</v>
      </c>
      <c r="D41" s="256">
        <f t="shared" si="0"/>
        <v>5</v>
      </c>
      <c r="E41" s="240">
        <v>0</v>
      </c>
      <c r="F41" s="240">
        <v>0</v>
      </c>
      <c r="G41" s="241">
        <v>0</v>
      </c>
      <c r="H41" s="241">
        <v>0</v>
      </c>
      <c r="I41" s="240">
        <v>2</v>
      </c>
      <c r="J41" s="240">
        <v>5</v>
      </c>
      <c r="K41" s="256">
        <f t="shared" si="1"/>
        <v>5</v>
      </c>
      <c r="L41" s="249">
        <v>5</v>
      </c>
      <c r="M41" s="249">
        <v>0</v>
      </c>
      <c r="N41" s="250">
        <v>0</v>
      </c>
      <c r="O41" s="249">
        <v>0</v>
      </c>
      <c r="P41" s="241">
        <v>0</v>
      </c>
      <c r="Q41" s="242">
        <v>0</v>
      </c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5</v>
      </c>
      <c r="E42" s="240">
        <v>0</v>
      </c>
      <c r="F42" s="240">
        <v>0</v>
      </c>
      <c r="G42" s="241">
        <v>0</v>
      </c>
      <c r="H42" s="241">
        <v>0</v>
      </c>
      <c r="I42" s="240">
        <v>0</v>
      </c>
      <c r="J42" s="240">
        <v>5</v>
      </c>
      <c r="K42" s="256">
        <f t="shared" si="1"/>
        <v>0</v>
      </c>
      <c r="L42" s="249">
        <v>0</v>
      </c>
      <c r="M42" s="249">
        <v>0</v>
      </c>
      <c r="N42" s="250">
        <v>0</v>
      </c>
      <c r="O42" s="249">
        <v>0</v>
      </c>
      <c r="P42" s="241">
        <v>0</v>
      </c>
      <c r="Q42" s="242">
        <v>0</v>
      </c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0"/>
        <v>0</v>
      </c>
      <c r="E43" s="240">
        <v>0</v>
      </c>
      <c r="F43" s="240">
        <v>0</v>
      </c>
      <c r="G43" s="241">
        <v>0</v>
      </c>
      <c r="H43" s="241">
        <v>0</v>
      </c>
      <c r="I43" s="240">
        <v>0</v>
      </c>
      <c r="J43" s="240">
        <v>0</v>
      </c>
      <c r="K43" s="256">
        <f t="shared" si="1"/>
        <v>0</v>
      </c>
      <c r="L43" s="249">
        <v>0</v>
      </c>
      <c r="M43" s="249">
        <v>0</v>
      </c>
      <c r="N43" s="250">
        <v>0</v>
      </c>
      <c r="O43" s="249">
        <v>0</v>
      </c>
      <c r="P43" s="241">
        <v>0</v>
      </c>
      <c r="Q43" s="242">
        <v>0</v>
      </c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0</v>
      </c>
      <c r="E44" s="240">
        <v>0</v>
      </c>
      <c r="F44" s="240">
        <v>0</v>
      </c>
      <c r="G44" s="241">
        <v>0</v>
      </c>
      <c r="H44" s="241">
        <v>0</v>
      </c>
      <c r="I44" s="240">
        <v>0</v>
      </c>
      <c r="J44" s="240">
        <v>0</v>
      </c>
      <c r="K44" s="256">
        <f t="shared" si="1"/>
        <v>0</v>
      </c>
      <c r="L44" s="249">
        <v>0</v>
      </c>
      <c r="M44" s="249">
        <v>0</v>
      </c>
      <c r="N44" s="250">
        <v>0</v>
      </c>
      <c r="O44" s="249">
        <v>0</v>
      </c>
      <c r="P44" s="241">
        <v>0</v>
      </c>
      <c r="Q44" s="242">
        <v>0</v>
      </c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>
        <v>0</v>
      </c>
      <c r="F45" s="240">
        <v>0</v>
      </c>
      <c r="G45" s="241">
        <v>0</v>
      </c>
      <c r="H45" s="241">
        <v>0</v>
      </c>
      <c r="I45" s="240">
        <v>0</v>
      </c>
      <c r="J45" s="240">
        <v>0</v>
      </c>
      <c r="K45" s="256">
        <f t="shared" si="1"/>
        <v>0</v>
      </c>
      <c r="L45" s="249">
        <v>0</v>
      </c>
      <c r="M45" s="249">
        <v>0</v>
      </c>
      <c r="N45" s="250">
        <v>0</v>
      </c>
      <c r="O45" s="249">
        <v>0</v>
      </c>
      <c r="P45" s="241">
        <v>0</v>
      </c>
      <c r="Q45" s="242">
        <v>0</v>
      </c>
    </row>
    <row r="46" spans="1:17" ht="24" customHeight="1">
      <c r="A46" s="255">
        <v>36</v>
      </c>
      <c r="B46" s="227" t="s">
        <v>100</v>
      </c>
      <c r="C46" s="256">
        <f t="shared" si="0"/>
        <v>0</v>
      </c>
      <c r="D46" s="256">
        <f t="shared" si="0"/>
        <v>2</v>
      </c>
      <c r="E46" s="240">
        <v>0</v>
      </c>
      <c r="F46" s="240">
        <v>0</v>
      </c>
      <c r="G46" s="241">
        <v>0</v>
      </c>
      <c r="H46" s="241">
        <v>0</v>
      </c>
      <c r="I46" s="240">
        <v>0</v>
      </c>
      <c r="J46" s="240">
        <v>2</v>
      </c>
      <c r="K46" s="256">
        <f t="shared" si="1"/>
        <v>2</v>
      </c>
      <c r="L46" s="249">
        <v>2</v>
      </c>
      <c r="M46" s="249">
        <v>0</v>
      </c>
      <c r="N46" s="250">
        <v>0</v>
      </c>
      <c r="O46" s="249">
        <v>0</v>
      </c>
      <c r="P46" s="241">
        <v>0</v>
      </c>
      <c r="Q46" s="242">
        <v>0</v>
      </c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>
        <v>0</v>
      </c>
      <c r="F47" s="240">
        <v>0</v>
      </c>
      <c r="G47" s="241">
        <v>0</v>
      </c>
      <c r="H47" s="241">
        <v>0</v>
      </c>
      <c r="I47" s="240">
        <v>0</v>
      </c>
      <c r="J47" s="240">
        <v>0</v>
      </c>
      <c r="K47" s="256">
        <f t="shared" si="1"/>
        <v>0</v>
      </c>
      <c r="L47" s="249">
        <v>0</v>
      </c>
      <c r="M47" s="249">
        <v>0</v>
      </c>
      <c r="N47" s="250">
        <v>0</v>
      </c>
      <c r="O47" s="249">
        <v>0</v>
      </c>
      <c r="P47" s="241">
        <v>0</v>
      </c>
      <c r="Q47" s="242">
        <v>0</v>
      </c>
    </row>
    <row r="48" spans="1:17" ht="24" customHeight="1" thickBot="1">
      <c r="A48" s="261">
        <v>38</v>
      </c>
      <c r="B48" s="229" t="s">
        <v>102</v>
      </c>
      <c r="C48" s="262">
        <f t="shared" si="0"/>
        <v>15</v>
      </c>
      <c r="D48" s="262">
        <f t="shared" si="0"/>
        <v>20</v>
      </c>
      <c r="E48" s="263">
        <v>1</v>
      </c>
      <c r="F48" s="263">
        <v>3</v>
      </c>
      <c r="G48" s="264">
        <v>0</v>
      </c>
      <c r="H48" s="264">
        <v>0</v>
      </c>
      <c r="I48" s="263">
        <v>14</v>
      </c>
      <c r="J48" s="263">
        <v>17</v>
      </c>
      <c r="K48" s="262">
        <f t="shared" si="1"/>
        <v>20</v>
      </c>
      <c r="L48" s="268">
        <v>19</v>
      </c>
      <c r="M48" s="268">
        <v>0</v>
      </c>
      <c r="N48" s="269">
        <v>0</v>
      </c>
      <c r="O48" s="268">
        <v>1</v>
      </c>
      <c r="P48" s="264">
        <v>0</v>
      </c>
      <c r="Q48" s="265">
        <v>0</v>
      </c>
    </row>
    <row r="49" spans="1:17" ht="22.9" customHeight="1" thickBot="1">
      <c r="A49" s="494" t="s">
        <v>24</v>
      </c>
      <c r="B49" s="495"/>
      <c r="C49" s="270">
        <f>IF(SUM(C11:C48)='3'!C15, SUM(C11:C48),"ХАТО")</f>
        <v>146</v>
      </c>
      <c r="D49" s="270">
        <f t="shared" ref="D49:O49" si="2">SUM(D11:D48)</f>
        <v>271</v>
      </c>
      <c r="E49" s="270">
        <f t="shared" si="2"/>
        <v>6</v>
      </c>
      <c r="F49" s="270">
        <f t="shared" si="2"/>
        <v>29</v>
      </c>
      <c r="G49" s="270">
        <f t="shared" si="2"/>
        <v>3</v>
      </c>
      <c r="H49" s="270">
        <f t="shared" si="2"/>
        <v>3</v>
      </c>
      <c r="I49" s="270">
        <f t="shared" si="2"/>
        <v>137</v>
      </c>
      <c r="J49" s="270">
        <f t="shared" si="2"/>
        <v>239</v>
      </c>
      <c r="K49" s="270">
        <f t="shared" si="2"/>
        <v>234</v>
      </c>
      <c r="L49" s="270">
        <f t="shared" si="2"/>
        <v>230</v>
      </c>
      <c r="M49" s="270">
        <f t="shared" si="2"/>
        <v>3</v>
      </c>
      <c r="N49" s="270">
        <f t="shared" si="2"/>
        <v>0</v>
      </c>
      <c r="O49" s="270">
        <f t="shared" si="2"/>
        <v>1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6Gyhi0STO0i9KkMZz/8QQ0OJJq1nB/guIXPRuU0p8ShIw8LbwUj0+gaXqpGOeUNYf13mx4OL0VO69t5lzavAmQ==" saltValue="RwRnvQYl2ARXnSzXBOT6YA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3" zoomScale="60" zoomScaleNormal="40" workbookViewId="0">
      <selection activeCell="G26" sqref="G26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0</v>
      </c>
      <c r="D11" s="257">
        <f>F11+H11+J11</f>
        <v>0</v>
      </c>
      <c r="E11" s="258">
        <v>0</v>
      </c>
      <c r="F11" s="258">
        <v>0</v>
      </c>
      <c r="G11" s="259">
        <v>0</v>
      </c>
      <c r="H11" s="259">
        <v>0</v>
      </c>
      <c r="I11" s="258">
        <v>0</v>
      </c>
      <c r="J11" s="258">
        <v>0</v>
      </c>
      <c r="K11" s="257">
        <f>IF((F11+H11+J11)&gt;=SUM(L11:O11),SUM(L11:O11),"ХАТО")</f>
        <v>0</v>
      </c>
      <c r="L11" s="258">
        <v>0</v>
      </c>
      <c r="M11" s="258">
        <v>0</v>
      </c>
      <c r="N11" s="259">
        <v>0</v>
      </c>
      <c r="O11" s="258">
        <v>0</v>
      </c>
      <c r="P11" s="259">
        <v>0</v>
      </c>
      <c r="Q11" s="260">
        <v>0</v>
      </c>
    </row>
    <row r="12" spans="1:17" ht="24" customHeight="1">
      <c r="A12" s="222">
        <v>2</v>
      </c>
      <c r="B12" s="223" t="s">
        <v>66</v>
      </c>
      <c r="C12" s="256">
        <f t="shared" ref="C12:D48" si="0">E12+G12+I12</f>
        <v>0</v>
      </c>
      <c r="D12" s="256">
        <f t="shared" si="0"/>
        <v>0</v>
      </c>
      <c r="E12" s="240">
        <v>0</v>
      </c>
      <c r="F12" s="240">
        <v>0</v>
      </c>
      <c r="G12" s="241">
        <v>0</v>
      </c>
      <c r="H12" s="241">
        <v>0</v>
      </c>
      <c r="I12" s="240">
        <v>0</v>
      </c>
      <c r="J12" s="240">
        <v>0</v>
      </c>
      <c r="K12" s="256">
        <f t="shared" ref="K12:K48" si="1">IF((F12+H12+J12)&gt;=SUM(L12:O12),SUM(L12:O12),"ХАТО")</f>
        <v>0</v>
      </c>
      <c r="L12" s="240">
        <v>0</v>
      </c>
      <c r="M12" s="240">
        <v>0</v>
      </c>
      <c r="N12" s="241">
        <v>0</v>
      </c>
      <c r="O12" s="240">
        <v>0</v>
      </c>
      <c r="P12" s="241">
        <v>0</v>
      </c>
      <c r="Q12" s="242">
        <v>0</v>
      </c>
    </row>
    <row r="13" spans="1:17" ht="24" customHeight="1">
      <c r="A13" s="222">
        <v>3</v>
      </c>
      <c r="B13" s="226" t="s">
        <v>67</v>
      </c>
      <c r="C13" s="256">
        <f t="shared" si="0"/>
        <v>2</v>
      </c>
      <c r="D13" s="256">
        <f t="shared" si="0"/>
        <v>1</v>
      </c>
      <c r="E13" s="240">
        <v>1</v>
      </c>
      <c r="F13" s="240">
        <v>1</v>
      </c>
      <c r="G13" s="241">
        <v>0</v>
      </c>
      <c r="H13" s="241">
        <v>0</v>
      </c>
      <c r="I13" s="240">
        <v>1</v>
      </c>
      <c r="J13" s="240">
        <v>0</v>
      </c>
      <c r="K13" s="256">
        <f t="shared" si="1"/>
        <v>1</v>
      </c>
      <c r="L13" s="240">
        <v>0</v>
      </c>
      <c r="M13" s="240">
        <v>0</v>
      </c>
      <c r="N13" s="241">
        <v>0</v>
      </c>
      <c r="O13" s="240">
        <v>1</v>
      </c>
      <c r="P13" s="241">
        <v>0</v>
      </c>
      <c r="Q13" s="242">
        <v>0</v>
      </c>
    </row>
    <row r="14" spans="1:17" ht="24" customHeight="1">
      <c r="A14" s="222">
        <v>4</v>
      </c>
      <c r="B14" s="226" t="s">
        <v>68</v>
      </c>
      <c r="C14" s="256">
        <f t="shared" si="0"/>
        <v>10</v>
      </c>
      <c r="D14" s="256">
        <f t="shared" si="0"/>
        <v>5</v>
      </c>
      <c r="E14" s="240">
        <v>0</v>
      </c>
      <c r="F14" s="240">
        <v>1</v>
      </c>
      <c r="G14" s="241">
        <v>0</v>
      </c>
      <c r="H14" s="241">
        <v>0</v>
      </c>
      <c r="I14" s="240">
        <v>10</v>
      </c>
      <c r="J14" s="240">
        <v>4</v>
      </c>
      <c r="K14" s="256">
        <f t="shared" si="1"/>
        <v>5</v>
      </c>
      <c r="L14" s="240">
        <v>4</v>
      </c>
      <c r="M14" s="240">
        <v>1</v>
      </c>
      <c r="N14" s="241">
        <v>0</v>
      </c>
      <c r="O14" s="240">
        <v>0</v>
      </c>
      <c r="P14" s="241">
        <v>0</v>
      </c>
      <c r="Q14" s="242">
        <v>0</v>
      </c>
    </row>
    <row r="15" spans="1:17" ht="24" customHeight="1">
      <c r="A15" s="222">
        <v>5</v>
      </c>
      <c r="B15" s="226" t="s">
        <v>69</v>
      </c>
      <c r="C15" s="256">
        <f t="shared" si="0"/>
        <v>21</v>
      </c>
      <c r="D15" s="256">
        <f t="shared" si="0"/>
        <v>34</v>
      </c>
      <c r="E15" s="240">
        <v>5</v>
      </c>
      <c r="F15" s="240">
        <v>2</v>
      </c>
      <c r="G15" s="241">
        <v>1</v>
      </c>
      <c r="H15" s="241">
        <v>0</v>
      </c>
      <c r="I15" s="240">
        <v>15</v>
      </c>
      <c r="J15" s="240">
        <v>32</v>
      </c>
      <c r="K15" s="256">
        <f t="shared" si="1"/>
        <v>34</v>
      </c>
      <c r="L15" s="240">
        <v>22</v>
      </c>
      <c r="M15" s="240">
        <v>10</v>
      </c>
      <c r="N15" s="241">
        <v>0</v>
      </c>
      <c r="O15" s="240">
        <v>2</v>
      </c>
      <c r="P15" s="241">
        <v>0</v>
      </c>
      <c r="Q15" s="242">
        <v>0</v>
      </c>
    </row>
    <row r="16" spans="1:17" ht="24" customHeight="1">
      <c r="A16" s="222">
        <v>6</v>
      </c>
      <c r="B16" s="226" t="s">
        <v>70</v>
      </c>
      <c r="C16" s="256">
        <f t="shared" si="0"/>
        <v>2</v>
      </c>
      <c r="D16" s="256">
        <f t="shared" si="0"/>
        <v>5</v>
      </c>
      <c r="E16" s="240"/>
      <c r="F16" s="240">
        <v>4</v>
      </c>
      <c r="G16" s="241">
        <v>0</v>
      </c>
      <c r="H16" s="241">
        <v>1</v>
      </c>
      <c r="I16" s="240">
        <v>2</v>
      </c>
      <c r="J16" s="240">
        <v>0</v>
      </c>
      <c r="K16" s="256">
        <f t="shared" si="1"/>
        <v>5</v>
      </c>
      <c r="L16" s="240">
        <v>4</v>
      </c>
      <c r="M16" s="240">
        <v>1</v>
      </c>
      <c r="N16" s="241">
        <v>0</v>
      </c>
      <c r="O16" s="240">
        <v>0</v>
      </c>
      <c r="P16" s="241">
        <v>0</v>
      </c>
      <c r="Q16" s="242">
        <v>0</v>
      </c>
    </row>
    <row r="17" spans="1:17" ht="24" customHeight="1">
      <c r="A17" s="222">
        <v>7</v>
      </c>
      <c r="B17" s="226" t="s">
        <v>71</v>
      </c>
      <c r="C17" s="256">
        <f t="shared" si="0"/>
        <v>14</v>
      </c>
      <c r="D17" s="256">
        <f t="shared" si="0"/>
        <v>8</v>
      </c>
      <c r="E17" s="240">
        <v>8</v>
      </c>
      <c r="F17" s="240">
        <v>2</v>
      </c>
      <c r="G17" s="241">
        <v>0</v>
      </c>
      <c r="H17" s="241">
        <v>0</v>
      </c>
      <c r="I17" s="240">
        <v>6</v>
      </c>
      <c r="J17" s="240">
        <v>6</v>
      </c>
      <c r="K17" s="256">
        <f t="shared" si="1"/>
        <v>8</v>
      </c>
      <c r="L17" s="240">
        <v>7</v>
      </c>
      <c r="M17" s="240">
        <v>1</v>
      </c>
      <c r="N17" s="241">
        <v>0</v>
      </c>
      <c r="O17" s="240">
        <v>0</v>
      </c>
      <c r="P17" s="241">
        <v>0</v>
      </c>
      <c r="Q17" s="242">
        <v>0</v>
      </c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0"/>
        <v>0</v>
      </c>
      <c r="E18" s="240"/>
      <c r="F18" s="240">
        <v>0</v>
      </c>
      <c r="G18" s="241">
        <v>0</v>
      </c>
      <c r="H18" s="241">
        <v>0</v>
      </c>
      <c r="I18" s="240">
        <v>0</v>
      </c>
      <c r="J18" s="240">
        <v>0</v>
      </c>
      <c r="K18" s="256">
        <f t="shared" si="1"/>
        <v>0</v>
      </c>
      <c r="L18" s="240">
        <v>0</v>
      </c>
      <c r="M18" s="240">
        <v>0</v>
      </c>
      <c r="N18" s="241">
        <v>0</v>
      </c>
      <c r="O18" s="240">
        <v>0</v>
      </c>
      <c r="P18" s="241">
        <v>0</v>
      </c>
      <c r="Q18" s="242">
        <v>0</v>
      </c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/>
      <c r="F19" s="240">
        <v>0</v>
      </c>
      <c r="G19" s="241">
        <v>0</v>
      </c>
      <c r="H19" s="241">
        <v>0</v>
      </c>
      <c r="I19" s="240">
        <v>0</v>
      </c>
      <c r="J19" s="240">
        <v>0</v>
      </c>
      <c r="K19" s="256">
        <f t="shared" si="1"/>
        <v>0</v>
      </c>
      <c r="L19" s="240">
        <v>0</v>
      </c>
      <c r="M19" s="240">
        <v>0</v>
      </c>
      <c r="N19" s="241">
        <v>0</v>
      </c>
      <c r="O19" s="240">
        <v>0</v>
      </c>
      <c r="P19" s="241">
        <v>0</v>
      </c>
      <c r="Q19" s="242">
        <v>0</v>
      </c>
    </row>
    <row r="20" spans="1:17" ht="24" customHeight="1">
      <c r="A20" s="222">
        <v>10</v>
      </c>
      <c r="B20" s="226" t="s">
        <v>74</v>
      </c>
      <c r="C20" s="256">
        <f t="shared" si="0"/>
        <v>41</v>
      </c>
      <c r="D20" s="256">
        <f t="shared" si="0"/>
        <v>12</v>
      </c>
      <c r="E20" s="240">
        <v>5</v>
      </c>
      <c r="F20" s="240">
        <v>1</v>
      </c>
      <c r="G20" s="241">
        <v>0</v>
      </c>
      <c r="H20" s="241">
        <v>0</v>
      </c>
      <c r="I20" s="240">
        <v>36</v>
      </c>
      <c r="J20" s="240">
        <v>11</v>
      </c>
      <c r="K20" s="256">
        <f t="shared" si="1"/>
        <v>12</v>
      </c>
      <c r="L20" s="240">
        <v>10</v>
      </c>
      <c r="M20" s="240">
        <v>2</v>
      </c>
      <c r="N20" s="241">
        <v>0</v>
      </c>
      <c r="O20" s="240">
        <v>0</v>
      </c>
      <c r="P20" s="241">
        <v>0</v>
      </c>
      <c r="Q20" s="242">
        <v>0</v>
      </c>
    </row>
    <row r="21" spans="1:17" ht="24" customHeight="1">
      <c r="A21" s="222">
        <v>11</v>
      </c>
      <c r="B21" s="226" t="s">
        <v>75</v>
      </c>
      <c r="C21" s="256">
        <f t="shared" si="0"/>
        <v>6</v>
      </c>
      <c r="D21" s="256">
        <f t="shared" si="0"/>
        <v>8</v>
      </c>
      <c r="E21" s="240">
        <v>2</v>
      </c>
      <c r="F21" s="240">
        <v>4</v>
      </c>
      <c r="G21" s="241">
        <v>0</v>
      </c>
      <c r="H21" s="241">
        <v>0</v>
      </c>
      <c r="I21" s="240">
        <v>4</v>
      </c>
      <c r="J21" s="240">
        <v>4</v>
      </c>
      <c r="K21" s="256">
        <f t="shared" si="1"/>
        <v>8</v>
      </c>
      <c r="L21" s="240">
        <v>5</v>
      </c>
      <c r="M21" s="240">
        <v>3</v>
      </c>
      <c r="N21" s="241">
        <v>0</v>
      </c>
      <c r="O21" s="240">
        <v>0</v>
      </c>
      <c r="P21" s="241">
        <v>0</v>
      </c>
      <c r="Q21" s="242">
        <v>0</v>
      </c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0</v>
      </c>
      <c r="E22" s="240"/>
      <c r="F22" s="240">
        <v>0</v>
      </c>
      <c r="G22" s="241">
        <v>0</v>
      </c>
      <c r="H22" s="241">
        <v>0</v>
      </c>
      <c r="I22" s="240">
        <v>0</v>
      </c>
      <c r="J22" s="240">
        <v>0</v>
      </c>
      <c r="K22" s="256">
        <f t="shared" si="1"/>
        <v>0</v>
      </c>
      <c r="L22" s="240">
        <v>0</v>
      </c>
      <c r="M22" s="240">
        <v>0</v>
      </c>
      <c r="N22" s="241">
        <v>0</v>
      </c>
      <c r="O22" s="240">
        <v>0</v>
      </c>
      <c r="P22" s="241">
        <v>0</v>
      </c>
      <c r="Q22" s="242">
        <v>0</v>
      </c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/>
      <c r="F23" s="240">
        <v>0</v>
      </c>
      <c r="G23" s="241">
        <v>0</v>
      </c>
      <c r="H23" s="241">
        <v>0</v>
      </c>
      <c r="I23" s="240">
        <v>0</v>
      </c>
      <c r="J23" s="240">
        <v>0</v>
      </c>
      <c r="K23" s="256">
        <f t="shared" si="1"/>
        <v>0</v>
      </c>
      <c r="L23" s="240">
        <v>0</v>
      </c>
      <c r="M23" s="240">
        <v>0</v>
      </c>
      <c r="N23" s="241">
        <v>0</v>
      </c>
      <c r="O23" s="240">
        <v>0</v>
      </c>
      <c r="P23" s="241">
        <v>0</v>
      </c>
      <c r="Q23" s="242">
        <v>0</v>
      </c>
    </row>
    <row r="24" spans="1:17" ht="24" customHeight="1">
      <c r="A24" s="222">
        <v>14</v>
      </c>
      <c r="B24" s="226" t="s">
        <v>78</v>
      </c>
      <c r="C24" s="256">
        <f t="shared" si="0"/>
        <v>0</v>
      </c>
      <c r="D24" s="256">
        <f t="shared" si="0"/>
        <v>2</v>
      </c>
      <c r="E24" s="240"/>
      <c r="F24" s="240">
        <v>0</v>
      </c>
      <c r="G24" s="241">
        <v>0</v>
      </c>
      <c r="H24" s="241">
        <v>0</v>
      </c>
      <c r="I24" s="240">
        <v>0</v>
      </c>
      <c r="J24" s="240">
        <v>2</v>
      </c>
      <c r="K24" s="256">
        <f t="shared" si="1"/>
        <v>2</v>
      </c>
      <c r="L24" s="240">
        <v>0</v>
      </c>
      <c r="M24" s="240">
        <v>0</v>
      </c>
      <c r="N24" s="241">
        <v>0</v>
      </c>
      <c r="O24" s="240">
        <v>2</v>
      </c>
      <c r="P24" s="241">
        <v>0</v>
      </c>
      <c r="Q24" s="242">
        <v>0</v>
      </c>
    </row>
    <row r="25" spans="1:17" ht="24" customHeight="1">
      <c r="A25" s="222">
        <v>15</v>
      </c>
      <c r="B25" s="226" t="s">
        <v>79</v>
      </c>
      <c r="C25" s="256">
        <f t="shared" si="0"/>
        <v>8</v>
      </c>
      <c r="D25" s="256">
        <f t="shared" si="0"/>
        <v>7</v>
      </c>
      <c r="E25" s="240">
        <v>2</v>
      </c>
      <c r="F25" s="240">
        <v>4</v>
      </c>
      <c r="G25" s="241">
        <v>0</v>
      </c>
      <c r="H25" s="241">
        <v>1</v>
      </c>
      <c r="I25" s="240">
        <v>6</v>
      </c>
      <c r="J25" s="240">
        <v>2</v>
      </c>
      <c r="K25" s="256">
        <f t="shared" si="1"/>
        <v>7</v>
      </c>
      <c r="L25" s="240">
        <v>4</v>
      </c>
      <c r="M25" s="240">
        <v>3</v>
      </c>
      <c r="N25" s="241">
        <v>0</v>
      </c>
      <c r="O25" s="240">
        <v>0</v>
      </c>
      <c r="P25" s="241">
        <v>0</v>
      </c>
      <c r="Q25" s="242">
        <v>0</v>
      </c>
    </row>
    <row r="26" spans="1:17" ht="24" customHeight="1">
      <c r="A26" s="222">
        <v>16</v>
      </c>
      <c r="B26" s="226" t="s">
        <v>80</v>
      </c>
      <c r="C26" s="256">
        <f t="shared" si="0"/>
        <v>9</v>
      </c>
      <c r="D26" s="256">
        <f t="shared" si="0"/>
        <v>9</v>
      </c>
      <c r="E26" s="240">
        <v>3</v>
      </c>
      <c r="F26" s="240">
        <v>2</v>
      </c>
      <c r="G26" s="241">
        <v>0</v>
      </c>
      <c r="H26" s="241">
        <v>0</v>
      </c>
      <c r="I26" s="240">
        <v>6</v>
      </c>
      <c r="J26" s="240">
        <v>7</v>
      </c>
      <c r="K26" s="256">
        <f t="shared" si="1"/>
        <v>9</v>
      </c>
      <c r="L26" s="240">
        <v>5</v>
      </c>
      <c r="M26" s="240">
        <v>4</v>
      </c>
      <c r="N26" s="241">
        <v>0</v>
      </c>
      <c r="O26" s="240">
        <v>0</v>
      </c>
      <c r="P26" s="241">
        <v>0</v>
      </c>
      <c r="Q26" s="242">
        <v>0</v>
      </c>
    </row>
    <row r="27" spans="1:17" ht="24" customHeight="1">
      <c r="A27" s="222">
        <v>17</v>
      </c>
      <c r="B27" s="226" t="s">
        <v>81</v>
      </c>
      <c r="C27" s="256">
        <f t="shared" si="0"/>
        <v>0</v>
      </c>
      <c r="D27" s="256">
        <f t="shared" si="0"/>
        <v>0</v>
      </c>
      <c r="E27" s="240">
        <v>0</v>
      </c>
      <c r="F27" s="240">
        <v>0</v>
      </c>
      <c r="G27" s="241">
        <v>0</v>
      </c>
      <c r="H27" s="241">
        <v>0</v>
      </c>
      <c r="I27" s="240">
        <v>0</v>
      </c>
      <c r="J27" s="240">
        <v>0</v>
      </c>
      <c r="K27" s="256">
        <f t="shared" si="1"/>
        <v>0</v>
      </c>
      <c r="L27" s="240">
        <v>0</v>
      </c>
      <c r="M27" s="240">
        <v>0</v>
      </c>
      <c r="N27" s="241">
        <v>0</v>
      </c>
      <c r="O27" s="240">
        <v>0</v>
      </c>
      <c r="P27" s="241">
        <v>0</v>
      </c>
      <c r="Q27" s="242">
        <v>0</v>
      </c>
    </row>
    <row r="28" spans="1:17" ht="24" customHeight="1">
      <c r="A28" s="222">
        <v>18</v>
      </c>
      <c r="B28" s="226" t="s">
        <v>82</v>
      </c>
      <c r="C28" s="256">
        <f t="shared" si="0"/>
        <v>2</v>
      </c>
      <c r="D28" s="256">
        <f t="shared" si="0"/>
        <v>1</v>
      </c>
      <c r="E28" s="240">
        <v>0</v>
      </c>
      <c r="F28" s="240">
        <v>0</v>
      </c>
      <c r="G28" s="241">
        <v>0</v>
      </c>
      <c r="H28" s="241">
        <v>0</v>
      </c>
      <c r="I28" s="240">
        <v>2</v>
      </c>
      <c r="J28" s="240">
        <v>1</v>
      </c>
      <c r="K28" s="256">
        <f t="shared" si="1"/>
        <v>1</v>
      </c>
      <c r="L28" s="240">
        <v>1</v>
      </c>
      <c r="M28" s="240">
        <v>0</v>
      </c>
      <c r="N28" s="241">
        <v>0</v>
      </c>
      <c r="O28" s="240">
        <v>0</v>
      </c>
      <c r="P28" s="241">
        <v>0</v>
      </c>
      <c r="Q28" s="242">
        <v>0</v>
      </c>
    </row>
    <row r="29" spans="1:17" ht="24" customHeight="1">
      <c r="A29" s="222">
        <v>19</v>
      </c>
      <c r="B29" s="226" t="s">
        <v>83</v>
      </c>
      <c r="C29" s="256">
        <f t="shared" si="0"/>
        <v>0</v>
      </c>
      <c r="D29" s="256">
        <f t="shared" si="0"/>
        <v>0</v>
      </c>
      <c r="E29" s="240">
        <v>0</v>
      </c>
      <c r="F29" s="240">
        <v>0</v>
      </c>
      <c r="G29" s="241">
        <v>0</v>
      </c>
      <c r="H29" s="241">
        <v>0</v>
      </c>
      <c r="I29" s="240">
        <v>0</v>
      </c>
      <c r="J29" s="240">
        <v>0</v>
      </c>
      <c r="K29" s="256">
        <f t="shared" si="1"/>
        <v>0</v>
      </c>
      <c r="L29" s="240">
        <v>0</v>
      </c>
      <c r="M29" s="240">
        <v>0</v>
      </c>
      <c r="N29" s="241">
        <v>0</v>
      </c>
      <c r="O29" s="240">
        <v>0</v>
      </c>
      <c r="P29" s="241">
        <v>0</v>
      </c>
      <c r="Q29" s="242">
        <v>0</v>
      </c>
    </row>
    <row r="30" spans="1:17" ht="24" customHeight="1">
      <c r="A30" s="222">
        <v>20</v>
      </c>
      <c r="B30" s="226" t="s">
        <v>84</v>
      </c>
      <c r="C30" s="256">
        <f t="shared" si="0"/>
        <v>23</v>
      </c>
      <c r="D30" s="256">
        <f t="shared" si="0"/>
        <v>42</v>
      </c>
      <c r="E30" s="240">
        <v>4</v>
      </c>
      <c r="F30" s="240">
        <v>18</v>
      </c>
      <c r="G30" s="241">
        <v>0</v>
      </c>
      <c r="H30" s="241">
        <v>0</v>
      </c>
      <c r="I30" s="240">
        <v>19</v>
      </c>
      <c r="J30" s="240">
        <v>24</v>
      </c>
      <c r="K30" s="256">
        <f t="shared" si="1"/>
        <v>42</v>
      </c>
      <c r="L30" s="240">
        <v>32</v>
      </c>
      <c r="M30" s="240">
        <v>10</v>
      </c>
      <c r="N30" s="241">
        <v>0</v>
      </c>
      <c r="O30" s="240">
        <v>0</v>
      </c>
      <c r="P30" s="241">
        <v>0</v>
      </c>
      <c r="Q30" s="242">
        <v>0</v>
      </c>
    </row>
    <row r="31" spans="1:17" ht="24" customHeight="1">
      <c r="A31" s="222">
        <v>21</v>
      </c>
      <c r="B31" s="226" t="s">
        <v>85</v>
      </c>
      <c r="C31" s="256">
        <f t="shared" si="0"/>
        <v>7</v>
      </c>
      <c r="D31" s="256">
        <f t="shared" si="0"/>
        <v>5</v>
      </c>
      <c r="E31" s="240">
        <v>0</v>
      </c>
      <c r="F31" s="240">
        <v>1</v>
      </c>
      <c r="G31" s="241">
        <v>0</v>
      </c>
      <c r="H31" s="241">
        <v>0</v>
      </c>
      <c r="I31" s="240">
        <v>7</v>
      </c>
      <c r="J31" s="240">
        <v>4</v>
      </c>
      <c r="K31" s="256">
        <f t="shared" si="1"/>
        <v>5</v>
      </c>
      <c r="L31" s="240">
        <v>4</v>
      </c>
      <c r="M31" s="240">
        <v>1</v>
      </c>
      <c r="N31" s="241">
        <v>0</v>
      </c>
      <c r="O31" s="240">
        <v>0</v>
      </c>
      <c r="P31" s="241">
        <v>0</v>
      </c>
      <c r="Q31" s="242">
        <v>0</v>
      </c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0"/>
        <v>0</v>
      </c>
      <c r="E32" s="240">
        <v>0</v>
      </c>
      <c r="F32" s="240">
        <v>0</v>
      </c>
      <c r="G32" s="241">
        <v>0</v>
      </c>
      <c r="H32" s="241">
        <v>0</v>
      </c>
      <c r="I32" s="240">
        <v>0</v>
      </c>
      <c r="J32" s="240">
        <v>0</v>
      </c>
      <c r="K32" s="256">
        <f t="shared" si="1"/>
        <v>0</v>
      </c>
      <c r="L32" s="240">
        <v>0</v>
      </c>
      <c r="M32" s="240">
        <v>0</v>
      </c>
      <c r="N32" s="241">
        <v>0</v>
      </c>
      <c r="O32" s="240">
        <v>0</v>
      </c>
      <c r="P32" s="241">
        <v>0</v>
      </c>
      <c r="Q32" s="242">
        <v>0</v>
      </c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0"/>
        <v>0</v>
      </c>
      <c r="E33" s="240">
        <v>0</v>
      </c>
      <c r="F33" s="240">
        <v>0</v>
      </c>
      <c r="G33" s="241">
        <v>0</v>
      </c>
      <c r="H33" s="241">
        <v>0</v>
      </c>
      <c r="I33" s="240">
        <v>0</v>
      </c>
      <c r="J33" s="240">
        <v>0</v>
      </c>
      <c r="K33" s="256">
        <f t="shared" si="1"/>
        <v>0</v>
      </c>
      <c r="L33" s="240">
        <v>0</v>
      </c>
      <c r="M33" s="240">
        <v>0</v>
      </c>
      <c r="N33" s="241">
        <v>0</v>
      </c>
      <c r="O33" s="240">
        <v>0</v>
      </c>
      <c r="P33" s="241">
        <v>0</v>
      </c>
      <c r="Q33" s="242">
        <v>0</v>
      </c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>
        <v>0</v>
      </c>
      <c r="F34" s="240">
        <v>0</v>
      </c>
      <c r="G34" s="241">
        <v>0</v>
      </c>
      <c r="H34" s="241">
        <v>0</v>
      </c>
      <c r="I34" s="240">
        <v>0</v>
      </c>
      <c r="J34" s="240">
        <v>0</v>
      </c>
      <c r="K34" s="256">
        <f t="shared" si="1"/>
        <v>0</v>
      </c>
      <c r="L34" s="240">
        <v>0</v>
      </c>
      <c r="M34" s="240">
        <v>0</v>
      </c>
      <c r="N34" s="241">
        <v>0</v>
      </c>
      <c r="O34" s="240">
        <v>0</v>
      </c>
      <c r="P34" s="241">
        <v>0</v>
      </c>
      <c r="Q34" s="242">
        <v>0</v>
      </c>
    </row>
    <row r="35" spans="1:17" ht="24" customHeight="1">
      <c r="A35" s="222">
        <v>25</v>
      </c>
      <c r="B35" s="226" t="s">
        <v>89</v>
      </c>
      <c r="C35" s="256">
        <f t="shared" si="0"/>
        <v>1</v>
      </c>
      <c r="D35" s="256">
        <f t="shared" si="0"/>
        <v>0</v>
      </c>
      <c r="E35" s="240">
        <v>0</v>
      </c>
      <c r="F35" s="240">
        <v>0</v>
      </c>
      <c r="G35" s="241">
        <v>0</v>
      </c>
      <c r="H35" s="241">
        <v>0</v>
      </c>
      <c r="I35" s="240">
        <v>1</v>
      </c>
      <c r="J35" s="240">
        <v>0</v>
      </c>
      <c r="K35" s="256">
        <f t="shared" si="1"/>
        <v>0</v>
      </c>
      <c r="L35" s="240">
        <v>0</v>
      </c>
      <c r="M35" s="240">
        <v>0</v>
      </c>
      <c r="N35" s="241">
        <v>0</v>
      </c>
      <c r="O35" s="240">
        <v>0</v>
      </c>
      <c r="P35" s="241">
        <v>0</v>
      </c>
      <c r="Q35" s="242">
        <v>0</v>
      </c>
    </row>
    <row r="36" spans="1:17" ht="24" customHeight="1">
      <c r="A36" s="222">
        <v>26</v>
      </c>
      <c r="B36" s="226" t="s">
        <v>90</v>
      </c>
      <c r="C36" s="256">
        <f t="shared" si="0"/>
        <v>1</v>
      </c>
      <c r="D36" s="256">
        <f t="shared" si="0"/>
        <v>1</v>
      </c>
      <c r="E36" s="240"/>
      <c r="F36" s="240">
        <v>0</v>
      </c>
      <c r="G36" s="241">
        <v>0</v>
      </c>
      <c r="H36" s="241">
        <v>0</v>
      </c>
      <c r="I36" s="240">
        <v>1</v>
      </c>
      <c r="J36" s="240">
        <v>1</v>
      </c>
      <c r="K36" s="256">
        <f t="shared" si="1"/>
        <v>1</v>
      </c>
      <c r="L36" s="240">
        <v>1</v>
      </c>
      <c r="M36" s="240">
        <v>0</v>
      </c>
      <c r="N36" s="241">
        <v>0</v>
      </c>
      <c r="O36" s="240">
        <v>0</v>
      </c>
      <c r="P36" s="241">
        <v>0</v>
      </c>
      <c r="Q36" s="242">
        <v>0</v>
      </c>
    </row>
    <row r="37" spans="1:17" ht="24" customHeight="1">
      <c r="A37" s="222">
        <v>27</v>
      </c>
      <c r="B37" s="226" t="s">
        <v>91</v>
      </c>
      <c r="C37" s="256">
        <f t="shared" si="0"/>
        <v>14</v>
      </c>
      <c r="D37" s="256">
        <f t="shared" si="0"/>
        <v>12</v>
      </c>
      <c r="E37" s="240">
        <v>1</v>
      </c>
      <c r="F37" s="240">
        <v>0</v>
      </c>
      <c r="G37" s="241">
        <v>0</v>
      </c>
      <c r="H37" s="241">
        <v>0</v>
      </c>
      <c r="I37" s="240">
        <v>13</v>
      </c>
      <c r="J37" s="240">
        <v>12</v>
      </c>
      <c r="K37" s="256">
        <f t="shared" si="1"/>
        <v>12</v>
      </c>
      <c r="L37" s="240">
        <v>9</v>
      </c>
      <c r="M37" s="240">
        <v>3</v>
      </c>
      <c r="N37" s="241">
        <v>0</v>
      </c>
      <c r="O37" s="240">
        <v>0</v>
      </c>
      <c r="P37" s="241">
        <v>0</v>
      </c>
      <c r="Q37" s="242">
        <v>0</v>
      </c>
    </row>
    <row r="38" spans="1:17" ht="24" customHeight="1">
      <c r="A38" s="222">
        <v>28</v>
      </c>
      <c r="B38" s="226" t="s">
        <v>92</v>
      </c>
      <c r="C38" s="256">
        <f t="shared" si="0"/>
        <v>5</v>
      </c>
      <c r="D38" s="256">
        <f t="shared" si="0"/>
        <v>6</v>
      </c>
      <c r="E38" s="240"/>
      <c r="F38" s="240">
        <v>0</v>
      </c>
      <c r="G38" s="241">
        <v>0</v>
      </c>
      <c r="H38" s="241">
        <v>0</v>
      </c>
      <c r="I38" s="240">
        <v>5</v>
      </c>
      <c r="J38" s="240">
        <v>6</v>
      </c>
      <c r="K38" s="256">
        <f t="shared" si="1"/>
        <v>6</v>
      </c>
      <c r="L38" s="240">
        <v>4</v>
      </c>
      <c r="M38" s="240">
        <v>0</v>
      </c>
      <c r="N38" s="241">
        <v>0</v>
      </c>
      <c r="O38" s="240">
        <v>2</v>
      </c>
      <c r="P38" s="241">
        <v>0</v>
      </c>
      <c r="Q38" s="242">
        <v>0</v>
      </c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/>
      <c r="F39" s="240">
        <v>0</v>
      </c>
      <c r="G39" s="241">
        <v>0</v>
      </c>
      <c r="H39" s="241">
        <v>0</v>
      </c>
      <c r="I39" s="240">
        <v>0</v>
      </c>
      <c r="J39" s="240">
        <v>0</v>
      </c>
      <c r="K39" s="256">
        <f t="shared" si="1"/>
        <v>0</v>
      </c>
      <c r="L39" s="240">
        <v>0</v>
      </c>
      <c r="M39" s="240">
        <v>0</v>
      </c>
      <c r="N39" s="241">
        <v>0</v>
      </c>
      <c r="O39" s="240">
        <v>0</v>
      </c>
      <c r="P39" s="241">
        <v>0</v>
      </c>
      <c r="Q39" s="242">
        <v>0</v>
      </c>
    </row>
    <row r="40" spans="1:17" ht="24" customHeight="1">
      <c r="A40" s="255">
        <v>30</v>
      </c>
      <c r="B40" s="227" t="s">
        <v>94</v>
      </c>
      <c r="C40" s="256">
        <f t="shared" si="0"/>
        <v>1</v>
      </c>
      <c r="D40" s="256">
        <f t="shared" si="0"/>
        <v>0</v>
      </c>
      <c r="E40" s="240">
        <v>0</v>
      </c>
      <c r="F40" s="240">
        <v>0</v>
      </c>
      <c r="G40" s="241">
        <v>0</v>
      </c>
      <c r="H40" s="241">
        <v>0</v>
      </c>
      <c r="I40" s="240">
        <v>1</v>
      </c>
      <c r="J40" s="240">
        <v>0</v>
      </c>
      <c r="K40" s="256">
        <f t="shared" si="1"/>
        <v>0</v>
      </c>
      <c r="L40" s="240">
        <v>0</v>
      </c>
      <c r="M40" s="240">
        <v>0</v>
      </c>
      <c r="N40" s="241">
        <v>0</v>
      </c>
      <c r="O40" s="240">
        <v>0</v>
      </c>
      <c r="P40" s="241">
        <v>0</v>
      </c>
      <c r="Q40" s="242">
        <v>0</v>
      </c>
    </row>
    <row r="41" spans="1:17" ht="24" customHeight="1">
      <c r="A41" s="255">
        <v>31</v>
      </c>
      <c r="B41" s="227" t="s">
        <v>95</v>
      </c>
      <c r="C41" s="256">
        <f t="shared" si="0"/>
        <v>3</v>
      </c>
      <c r="D41" s="256">
        <f t="shared" si="0"/>
        <v>2</v>
      </c>
      <c r="E41" s="240">
        <v>0</v>
      </c>
      <c r="F41" s="240">
        <v>1</v>
      </c>
      <c r="G41" s="241">
        <v>0</v>
      </c>
      <c r="H41" s="241">
        <v>0</v>
      </c>
      <c r="I41" s="240">
        <v>3</v>
      </c>
      <c r="J41" s="240">
        <v>1</v>
      </c>
      <c r="K41" s="256">
        <f t="shared" si="1"/>
        <v>2</v>
      </c>
      <c r="L41" s="240">
        <v>1</v>
      </c>
      <c r="M41" s="240">
        <v>1</v>
      </c>
      <c r="N41" s="241">
        <v>0</v>
      </c>
      <c r="O41" s="240">
        <v>0</v>
      </c>
      <c r="P41" s="241">
        <v>0</v>
      </c>
      <c r="Q41" s="242">
        <v>0</v>
      </c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/>
      <c r="F42" s="240">
        <v>0</v>
      </c>
      <c r="G42" s="241">
        <v>0</v>
      </c>
      <c r="H42" s="241">
        <v>0</v>
      </c>
      <c r="I42" s="240">
        <v>0</v>
      </c>
      <c r="J42" s="240">
        <v>0</v>
      </c>
      <c r="K42" s="256">
        <f t="shared" si="1"/>
        <v>0</v>
      </c>
      <c r="L42" s="240">
        <v>0</v>
      </c>
      <c r="M42" s="240">
        <v>0</v>
      </c>
      <c r="N42" s="241">
        <v>0</v>
      </c>
      <c r="O42" s="240">
        <v>0</v>
      </c>
      <c r="P42" s="241">
        <v>0</v>
      </c>
      <c r="Q42" s="242">
        <v>0</v>
      </c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0"/>
        <v>0</v>
      </c>
      <c r="E43" s="240"/>
      <c r="F43" s="240">
        <v>0</v>
      </c>
      <c r="G43" s="241">
        <v>0</v>
      </c>
      <c r="H43" s="241">
        <v>0</v>
      </c>
      <c r="I43" s="240">
        <v>0</v>
      </c>
      <c r="J43" s="240">
        <v>0</v>
      </c>
      <c r="K43" s="256">
        <f t="shared" si="1"/>
        <v>0</v>
      </c>
      <c r="L43" s="240">
        <v>0</v>
      </c>
      <c r="M43" s="240">
        <v>0</v>
      </c>
      <c r="N43" s="241">
        <v>0</v>
      </c>
      <c r="O43" s="240">
        <v>0</v>
      </c>
      <c r="P43" s="241">
        <v>0</v>
      </c>
      <c r="Q43" s="242">
        <v>0</v>
      </c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0</v>
      </c>
      <c r="E44" s="240"/>
      <c r="F44" s="240">
        <v>0</v>
      </c>
      <c r="G44" s="241">
        <v>0</v>
      </c>
      <c r="H44" s="241">
        <v>0</v>
      </c>
      <c r="I44" s="240">
        <v>0</v>
      </c>
      <c r="J44" s="240">
        <v>0</v>
      </c>
      <c r="K44" s="256">
        <f t="shared" si="1"/>
        <v>0</v>
      </c>
      <c r="L44" s="240">
        <v>0</v>
      </c>
      <c r="M44" s="240">
        <v>0</v>
      </c>
      <c r="N44" s="241">
        <v>0</v>
      </c>
      <c r="O44" s="240">
        <v>0</v>
      </c>
      <c r="P44" s="241">
        <v>0</v>
      </c>
      <c r="Q44" s="242">
        <v>0</v>
      </c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/>
      <c r="F45" s="240">
        <v>0</v>
      </c>
      <c r="G45" s="241">
        <v>0</v>
      </c>
      <c r="H45" s="241">
        <v>0</v>
      </c>
      <c r="I45" s="240">
        <v>0</v>
      </c>
      <c r="J45" s="240">
        <v>0</v>
      </c>
      <c r="K45" s="256">
        <f t="shared" si="1"/>
        <v>0</v>
      </c>
      <c r="L45" s="240">
        <v>0</v>
      </c>
      <c r="M45" s="240">
        <v>0</v>
      </c>
      <c r="N45" s="241">
        <v>0</v>
      </c>
      <c r="O45" s="240">
        <v>0</v>
      </c>
      <c r="P45" s="241">
        <v>0</v>
      </c>
      <c r="Q45" s="242">
        <v>0</v>
      </c>
    </row>
    <row r="46" spans="1:17" ht="24" customHeight="1">
      <c r="A46" s="255">
        <v>36</v>
      </c>
      <c r="B46" s="227" t="s">
        <v>100</v>
      </c>
      <c r="C46" s="256">
        <f t="shared" si="0"/>
        <v>1</v>
      </c>
      <c r="D46" s="256">
        <f t="shared" si="0"/>
        <v>0</v>
      </c>
      <c r="E46" s="240"/>
      <c r="F46" s="240">
        <v>0</v>
      </c>
      <c r="G46" s="241">
        <v>0</v>
      </c>
      <c r="H46" s="241">
        <v>0</v>
      </c>
      <c r="I46" s="240">
        <v>1</v>
      </c>
      <c r="J46" s="240">
        <v>0</v>
      </c>
      <c r="K46" s="256">
        <f t="shared" si="1"/>
        <v>0</v>
      </c>
      <c r="L46" s="240">
        <v>0</v>
      </c>
      <c r="M46" s="240">
        <v>0</v>
      </c>
      <c r="N46" s="241">
        <v>0</v>
      </c>
      <c r="O46" s="240">
        <v>0</v>
      </c>
      <c r="P46" s="241">
        <v>0</v>
      </c>
      <c r="Q46" s="242">
        <v>0</v>
      </c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/>
      <c r="F47" s="240">
        <v>0</v>
      </c>
      <c r="G47" s="241">
        <v>0</v>
      </c>
      <c r="H47" s="241">
        <v>0</v>
      </c>
      <c r="I47" s="240">
        <v>0</v>
      </c>
      <c r="J47" s="240">
        <v>0</v>
      </c>
      <c r="K47" s="256">
        <f t="shared" si="1"/>
        <v>0</v>
      </c>
      <c r="L47" s="240">
        <v>0</v>
      </c>
      <c r="M47" s="240">
        <v>0</v>
      </c>
      <c r="N47" s="241">
        <v>0</v>
      </c>
      <c r="O47" s="240">
        <v>0</v>
      </c>
      <c r="P47" s="241">
        <v>0</v>
      </c>
      <c r="Q47" s="242">
        <v>0</v>
      </c>
    </row>
    <row r="48" spans="1:17" ht="24" customHeight="1" thickBot="1">
      <c r="A48" s="261">
        <v>38</v>
      </c>
      <c r="B48" s="229" t="s">
        <v>102</v>
      </c>
      <c r="C48" s="262">
        <f t="shared" si="0"/>
        <v>49</v>
      </c>
      <c r="D48" s="262">
        <f t="shared" si="0"/>
        <v>51</v>
      </c>
      <c r="E48" s="263">
        <v>1</v>
      </c>
      <c r="F48" s="263">
        <v>30</v>
      </c>
      <c r="G48" s="264">
        <v>0</v>
      </c>
      <c r="H48" s="264">
        <v>0</v>
      </c>
      <c r="I48" s="263">
        <v>48</v>
      </c>
      <c r="J48" s="263">
        <v>21</v>
      </c>
      <c r="K48" s="262">
        <f t="shared" si="1"/>
        <v>51</v>
      </c>
      <c r="L48" s="263">
        <v>45</v>
      </c>
      <c r="M48" s="263">
        <v>6</v>
      </c>
      <c r="N48" s="264">
        <v>0</v>
      </c>
      <c r="O48" s="263">
        <v>0</v>
      </c>
      <c r="P48" s="264">
        <v>0</v>
      </c>
      <c r="Q48" s="265">
        <v>0</v>
      </c>
    </row>
    <row r="49" spans="1:17" ht="22.9" customHeight="1" thickBot="1">
      <c r="A49" s="494" t="s">
        <v>24</v>
      </c>
      <c r="B49" s="495"/>
      <c r="C49" s="270">
        <f>IF(SUM(C11:C48)='3'!C16, SUM(C11:C48),"ХАТО")</f>
        <v>220</v>
      </c>
      <c r="D49" s="270">
        <f t="shared" ref="D49:O49" si="2">SUM(D11:D48)</f>
        <v>211</v>
      </c>
      <c r="E49" s="270">
        <f t="shared" si="2"/>
        <v>32</v>
      </c>
      <c r="F49" s="270">
        <f t="shared" si="2"/>
        <v>71</v>
      </c>
      <c r="G49" s="270">
        <f t="shared" si="2"/>
        <v>1</v>
      </c>
      <c r="H49" s="270">
        <f t="shared" si="2"/>
        <v>2</v>
      </c>
      <c r="I49" s="270">
        <f t="shared" si="2"/>
        <v>187</v>
      </c>
      <c r="J49" s="270">
        <f t="shared" si="2"/>
        <v>138</v>
      </c>
      <c r="K49" s="270">
        <f t="shared" si="2"/>
        <v>211</v>
      </c>
      <c r="L49" s="270">
        <f t="shared" si="2"/>
        <v>158</v>
      </c>
      <c r="M49" s="270">
        <f t="shared" si="2"/>
        <v>46</v>
      </c>
      <c r="N49" s="270">
        <f t="shared" si="2"/>
        <v>0</v>
      </c>
      <c r="O49" s="270">
        <f t="shared" si="2"/>
        <v>7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W8LvkW76qtclGN+V7ueyNvko2m0xbUt+ITMcXTKg57Rwszknnwx8HJC5h4RzJ1wa7FP1ht4iz9v0L+RStMumVw==" saltValue="PYIKJhbubDpQBsESfwXusA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6" zoomScale="60" zoomScaleNormal="40" workbookViewId="0">
      <selection activeCell="I11" sqref="I11:I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2</v>
      </c>
      <c r="D11" s="257">
        <f>F11+H11+J11</f>
        <v>4</v>
      </c>
      <c r="E11" s="258">
        <v>1</v>
      </c>
      <c r="F11" s="258">
        <v>1</v>
      </c>
      <c r="G11" s="259">
        <v>1</v>
      </c>
      <c r="H11" s="259">
        <v>1</v>
      </c>
      <c r="I11" s="258">
        <v>0</v>
      </c>
      <c r="J11" s="258">
        <v>2</v>
      </c>
      <c r="K11" s="257">
        <f>IF((F11+H11+J11)&gt;=SUM(L11:O11),SUM(L11:O11),"ХАТО")</f>
        <v>4</v>
      </c>
      <c r="L11" s="258">
        <v>3</v>
      </c>
      <c r="M11" s="258">
        <v>1</v>
      </c>
      <c r="N11" s="259"/>
      <c r="O11" s="258"/>
      <c r="P11" s="259"/>
      <c r="Q11" s="260"/>
    </row>
    <row r="12" spans="1:17" ht="24" customHeight="1">
      <c r="A12" s="222">
        <v>2</v>
      </c>
      <c r="B12" s="223" t="s">
        <v>66</v>
      </c>
      <c r="C12" s="256">
        <f t="shared" ref="C12:D48" si="0">E12+G12+I12</f>
        <v>5</v>
      </c>
      <c r="D12" s="256">
        <f t="shared" si="0"/>
        <v>5</v>
      </c>
      <c r="E12" s="240">
        <v>1</v>
      </c>
      <c r="F12" s="240">
        <v>1</v>
      </c>
      <c r="G12" s="241">
        <v>1</v>
      </c>
      <c r="H12" s="241">
        <v>1</v>
      </c>
      <c r="I12" s="240">
        <v>3</v>
      </c>
      <c r="J12" s="240">
        <v>3</v>
      </c>
      <c r="K12" s="256">
        <f t="shared" ref="K12:K48" si="1">IF((F12+H12+J12)&gt;=SUM(L12:O12),SUM(L12:O12),"ХАТО")</f>
        <v>5</v>
      </c>
      <c r="L12" s="240">
        <v>4</v>
      </c>
      <c r="M12" s="240">
        <v>1</v>
      </c>
      <c r="N12" s="241"/>
      <c r="O12" s="240"/>
      <c r="P12" s="241"/>
      <c r="Q12" s="242"/>
    </row>
    <row r="13" spans="1:17" ht="24" customHeight="1">
      <c r="A13" s="222">
        <v>3</v>
      </c>
      <c r="B13" s="226" t="s">
        <v>67</v>
      </c>
      <c r="C13" s="256">
        <f t="shared" si="0"/>
        <v>6</v>
      </c>
      <c r="D13" s="256">
        <f t="shared" si="0"/>
        <v>2</v>
      </c>
      <c r="E13" s="240">
        <v>0</v>
      </c>
      <c r="F13" s="240">
        <v>0</v>
      </c>
      <c r="G13" s="241"/>
      <c r="H13" s="241"/>
      <c r="I13" s="240">
        <v>6</v>
      </c>
      <c r="J13" s="240">
        <v>2</v>
      </c>
      <c r="K13" s="256">
        <f t="shared" si="1"/>
        <v>2</v>
      </c>
      <c r="L13" s="240">
        <v>2</v>
      </c>
      <c r="M13" s="240"/>
      <c r="N13" s="241"/>
      <c r="O13" s="240"/>
      <c r="P13" s="241"/>
      <c r="Q13" s="242"/>
    </row>
    <row r="14" spans="1:17" ht="24" customHeight="1">
      <c r="A14" s="222">
        <v>4</v>
      </c>
      <c r="B14" s="226" t="s">
        <v>68</v>
      </c>
      <c r="C14" s="256">
        <f t="shared" si="0"/>
        <v>19</v>
      </c>
      <c r="D14" s="256">
        <f t="shared" si="0"/>
        <v>7</v>
      </c>
      <c r="E14" s="240">
        <v>2</v>
      </c>
      <c r="F14" s="240">
        <v>1</v>
      </c>
      <c r="G14" s="241">
        <v>1</v>
      </c>
      <c r="H14" s="241">
        <v>1</v>
      </c>
      <c r="I14" s="240">
        <v>16</v>
      </c>
      <c r="J14" s="240">
        <v>5</v>
      </c>
      <c r="K14" s="256">
        <f t="shared" si="1"/>
        <v>7</v>
      </c>
      <c r="L14" s="240">
        <v>5</v>
      </c>
      <c r="M14" s="240">
        <v>2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69</v>
      </c>
      <c r="C15" s="256">
        <f t="shared" si="0"/>
        <v>28</v>
      </c>
      <c r="D15" s="256">
        <f t="shared" si="0"/>
        <v>14</v>
      </c>
      <c r="E15" s="240">
        <v>4</v>
      </c>
      <c r="F15" s="240">
        <v>1</v>
      </c>
      <c r="G15" s="241">
        <v>1</v>
      </c>
      <c r="H15" s="241">
        <v>1</v>
      </c>
      <c r="I15" s="240">
        <v>23</v>
      </c>
      <c r="J15" s="240">
        <v>12</v>
      </c>
      <c r="K15" s="256">
        <f t="shared" si="1"/>
        <v>14</v>
      </c>
      <c r="L15" s="240">
        <v>10</v>
      </c>
      <c r="M15" s="240">
        <v>3</v>
      </c>
      <c r="N15" s="241"/>
      <c r="O15" s="240">
        <v>1</v>
      </c>
      <c r="P15" s="241"/>
      <c r="Q15" s="242"/>
    </row>
    <row r="16" spans="1:17" ht="24" customHeight="1">
      <c r="A16" s="222">
        <v>6</v>
      </c>
      <c r="B16" s="226" t="s">
        <v>70</v>
      </c>
      <c r="C16" s="256">
        <f t="shared" si="0"/>
        <v>7</v>
      </c>
      <c r="D16" s="256">
        <f t="shared" si="0"/>
        <v>8</v>
      </c>
      <c r="E16" s="240">
        <v>1</v>
      </c>
      <c r="F16" s="240">
        <v>1</v>
      </c>
      <c r="G16" s="241"/>
      <c r="H16" s="241"/>
      <c r="I16" s="240">
        <v>6</v>
      </c>
      <c r="J16" s="240">
        <v>7</v>
      </c>
      <c r="K16" s="256">
        <f t="shared" si="1"/>
        <v>8</v>
      </c>
      <c r="L16" s="240">
        <v>6</v>
      </c>
      <c r="M16" s="240">
        <v>2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71</v>
      </c>
      <c r="C17" s="256">
        <f t="shared" si="0"/>
        <v>23</v>
      </c>
      <c r="D17" s="256">
        <f t="shared" si="0"/>
        <v>38</v>
      </c>
      <c r="E17" s="240">
        <v>7</v>
      </c>
      <c r="F17" s="240">
        <v>2</v>
      </c>
      <c r="G17" s="241">
        <v>2</v>
      </c>
      <c r="H17" s="241">
        <v>1</v>
      </c>
      <c r="I17" s="240">
        <v>14</v>
      </c>
      <c r="J17" s="240">
        <v>35</v>
      </c>
      <c r="K17" s="256">
        <f t="shared" si="1"/>
        <v>38</v>
      </c>
      <c r="L17" s="240">
        <v>25</v>
      </c>
      <c r="M17" s="240">
        <v>10</v>
      </c>
      <c r="N17" s="241"/>
      <c r="O17" s="240">
        <v>3</v>
      </c>
      <c r="P17" s="241"/>
      <c r="Q17" s="242"/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0"/>
        <v>1</v>
      </c>
      <c r="E18" s="240">
        <v>0</v>
      </c>
      <c r="F18" s="240">
        <v>0</v>
      </c>
      <c r="G18" s="241"/>
      <c r="H18" s="241"/>
      <c r="I18" s="240"/>
      <c r="J18" s="240">
        <v>1</v>
      </c>
      <c r="K18" s="256">
        <f t="shared" si="1"/>
        <v>1</v>
      </c>
      <c r="L18" s="240">
        <v>1</v>
      </c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>
        <v>0</v>
      </c>
      <c r="F19" s="240">
        <v>0</v>
      </c>
      <c r="G19" s="241"/>
      <c r="H19" s="241"/>
      <c r="I19" s="240"/>
      <c r="J19" s="240">
        <v>0</v>
      </c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74</v>
      </c>
      <c r="C20" s="256">
        <f t="shared" si="0"/>
        <v>12</v>
      </c>
      <c r="D20" s="256">
        <f t="shared" si="0"/>
        <v>4</v>
      </c>
      <c r="E20" s="240">
        <v>0</v>
      </c>
      <c r="F20" s="240">
        <v>0</v>
      </c>
      <c r="G20" s="241"/>
      <c r="H20" s="241"/>
      <c r="I20" s="240">
        <v>12</v>
      </c>
      <c r="J20" s="240">
        <v>4</v>
      </c>
      <c r="K20" s="256">
        <f t="shared" si="1"/>
        <v>4</v>
      </c>
      <c r="L20" s="240">
        <v>3</v>
      </c>
      <c r="M20" s="240">
        <v>1</v>
      </c>
      <c r="N20" s="241"/>
      <c r="O20" s="240"/>
      <c r="P20" s="241"/>
      <c r="Q20" s="242"/>
    </row>
    <row r="21" spans="1:17" ht="24" customHeight="1">
      <c r="A21" s="222">
        <v>11</v>
      </c>
      <c r="B21" s="226" t="s">
        <v>75</v>
      </c>
      <c r="C21" s="256">
        <f t="shared" si="0"/>
        <v>6</v>
      </c>
      <c r="D21" s="256">
        <f t="shared" si="0"/>
        <v>5</v>
      </c>
      <c r="E21" s="240">
        <v>0</v>
      </c>
      <c r="F21" s="240">
        <v>0</v>
      </c>
      <c r="G21" s="241"/>
      <c r="H21" s="241"/>
      <c r="I21" s="240">
        <v>6</v>
      </c>
      <c r="J21" s="240">
        <v>5</v>
      </c>
      <c r="K21" s="256">
        <f t="shared" si="1"/>
        <v>5</v>
      </c>
      <c r="L21" s="240">
        <v>3</v>
      </c>
      <c r="M21" s="240">
        <v>2</v>
      </c>
      <c r="N21" s="241"/>
      <c r="O21" s="240"/>
      <c r="P21" s="241"/>
      <c r="Q21" s="242"/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1</v>
      </c>
      <c r="E22" s="240">
        <v>0</v>
      </c>
      <c r="F22" s="240">
        <v>0</v>
      </c>
      <c r="G22" s="241"/>
      <c r="H22" s="241"/>
      <c r="I22" s="240"/>
      <c r="J22" s="240">
        <v>1</v>
      </c>
      <c r="K22" s="256">
        <f t="shared" si="1"/>
        <v>1</v>
      </c>
      <c r="L22" s="240">
        <v>1</v>
      </c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>
        <v>0</v>
      </c>
      <c r="F23" s="240">
        <v>0</v>
      </c>
      <c r="G23" s="241"/>
      <c r="H23" s="241"/>
      <c r="I23" s="240"/>
      <c r="J23" s="240">
        <v>0</v>
      </c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78</v>
      </c>
      <c r="C24" s="256">
        <f t="shared" si="0"/>
        <v>0</v>
      </c>
      <c r="D24" s="256">
        <f t="shared" si="0"/>
        <v>1</v>
      </c>
      <c r="E24" s="240">
        <v>0</v>
      </c>
      <c r="F24" s="240">
        <v>0</v>
      </c>
      <c r="G24" s="241"/>
      <c r="H24" s="241"/>
      <c r="I24" s="240"/>
      <c r="J24" s="240">
        <v>1</v>
      </c>
      <c r="K24" s="256">
        <f t="shared" si="1"/>
        <v>1</v>
      </c>
      <c r="L24" s="240">
        <v>1</v>
      </c>
      <c r="M24" s="240"/>
      <c r="N24" s="241"/>
      <c r="O24" s="240"/>
      <c r="P24" s="241"/>
      <c r="Q24" s="242"/>
    </row>
    <row r="25" spans="1:17" ht="24" customHeight="1">
      <c r="A25" s="222">
        <v>15</v>
      </c>
      <c r="B25" s="226" t="s">
        <v>79</v>
      </c>
      <c r="C25" s="256">
        <f t="shared" si="0"/>
        <v>18</v>
      </c>
      <c r="D25" s="256">
        <f t="shared" si="0"/>
        <v>20</v>
      </c>
      <c r="E25" s="240">
        <v>3</v>
      </c>
      <c r="F25" s="240">
        <v>1</v>
      </c>
      <c r="G25" s="241">
        <v>1</v>
      </c>
      <c r="H25" s="241">
        <v>1</v>
      </c>
      <c r="I25" s="240">
        <v>14</v>
      </c>
      <c r="J25" s="240">
        <v>18</v>
      </c>
      <c r="K25" s="256">
        <f t="shared" si="1"/>
        <v>20</v>
      </c>
      <c r="L25" s="240">
        <v>15</v>
      </c>
      <c r="M25" s="240">
        <v>3</v>
      </c>
      <c r="N25" s="241"/>
      <c r="O25" s="240">
        <v>2</v>
      </c>
      <c r="P25" s="241"/>
      <c r="Q25" s="242"/>
    </row>
    <row r="26" spans="1:17" ht="24" customHeight="1">
      <c r="A26" s="222">
        <v>16</v>
      </c>
      <c r="B26" s="226" t="s">
        <v>80</v>
      </c>
      <c r="C26" s="256">
        <f t="shared" si="0"/>
        <v>11</v>
      </c>
      <c r="D26" s="256">
        <f t="shared" si="0"/>
        <v>15</v>
      </c>
      <c r="E26" s="240">
        <v>2</v>
      </c>
      <c r="F26" s="240">
        <v>1</v>
      </c>
      <c r="G26" s="241">
        <v>1</v>
      </c>
      <c r="H26" s="241">
        <v>1</v>
      </c>
      <c r="I26" s="240">
        <v>8</v>
      </c>
      <c r="J26" s="240">
        <v>13</v>
      </c>
      <c r="K26" s="256">
        <f t="shared" si="1"/>
        <v>15</v>
      </c>
      <c r="L26" s="240">
        <v>10</v>
      </c>
      <c r="M26" s="240">
        <v>4</v>
      </c>
      <c r="N26" s="241"/>
      <c r="O26" s="240">
        <v>1</v>
      </c>
      <c r="P26" s="241"/>
      <c r="Q26" s="242"/>
    </row>
    <row r="27" spans="1:17" ht="24" customHeight="1">
      <c r="A27" s="222">
        <v>17</v>
      </c>
      <c r="B27" s="226" t="s">
        <v>81</v>
      </c>
      <c r="C27" s="256">
        <f t="shared" si="0"/>
        <v>10</v>
      </c>
      <c r="D27" s="256">
        <f t="shared" si="0"/>
        <v>9</v>
      </c>
      <c r="E27" s="240">
        <v>1</v>
      </c>
      <c r="F27" s="240">
        <v>1</v>
      </c>
      <c r="G27" s="241"/>
      <c r="H27" s="241"/>
      <c r="I27" s="240">
        <v>9</v>
      </c>
      <c r="J27" s="240">
        <v>8</v>
      </c>
      <c r="K27" s="256">
        <f t="shared" si="1"/>
        <v>9</v>
      </c>
      <c r="L27" s="240">
        <v>7</v>
      </c>
      <c r="M27" s="240">
        <v>2</v>
      </c>
      <c r="N27" s="241"/>
      <c r="O27" s="240"/>
      <c r="P27" s="241"/>
      <c r="Q27" s="242"/>
    </row>
    <row r="28" spans="1:17" ht="24" customHeight="1">
      <c r="A28" s="222">
        <v>18</v>
      </c>
      <c r="B28" s="226" t="s">
        <v>82</v>
      </c>
      <c r="C28" s="256">
        <f t="shared" si="0"/>
        <v>7</v>
      </c>
      <c r="D28" s="256">
        <f t="shared" si="0"/>
        <v>12</v>
      </c>
      <c r="E28" s="240">
        <v>1</v>
      </c>
      <c r="F28" s="240">
        <v>1</v>
      </c>
      <c r="G28" s="241"/>
      <c r="H28" s="241"/>
      <c r="I28" s="240">
        <v>6</v>
      </c>
      <c r="J28" s="240">
        <v>11</v>
      </c>
      <c r="K28" s="256">
        <f t="shared" si="1"/>
        <v>12</v>
      </c>
      <c r="L28" s="240">
        <v>10</v>
      </c>
      <c r="M28" s="240">
        <v>2</v>
      </c>
      <c r="N28" s="241"/>
      <c r="O28" s="240"/>
      <c r="P28" s="241"/>
      <c r="Q28" s="242"/>
    </row>
    <row r="29" spans="1:17" ht="24" customHeight="1">
      <c r="A29" s="222">
        <v>19</v>
      </c>
      <c r="B29" s="226" t="s">
        <v>83</v>
      </c>
      <c r="C29" s="256">
        <f t="shared" si="0"/>
        <v>0</v>
      </c>
      <c r="D29" s="256">
        <f t="shared" si="0"/>
        <v>1</v>
      </c>
      <c r="E29" s="240">
        <v>0</v>
      </c>
      <c r="F29" s="240">
        <v>0</v>
      </c>
      <c r="G29" s="241"/>
      <c r="H29" s="241"/>
      <c r="I29" s="240">
        <v>0</v>
      </c>
      <c r="J29" s="240">
        <v>1</v>
      </c>
      <c r="K29" s="256">
        <f t="shared" si="1"/>
        <v>1</v>
      </c>
      <c r="L29" s="240">
        <v>1</v>
      </c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84</v>
      </c>
      <c r="C30" s="256">
        <f t="shared" si="0"/>
        <v>0</v>
      </c>
      <c r="D30" s="256">
        <f t="shared" si="0"/>
        <v>2</v>
      </c>
      <c r="E30" s="240">
        <v>0</v>
      </c>
      <c r="F30" s="240">
        <v>0</v>
      </c>
      <c r="G30" s="241"/>
      <c r="H30" s="241"/>
      <c r="I30" s="240"/>
      <c r="J30" s="240">
        <v>2</v>
      </c>
      <c r="K30" s="256">
        <f t="shared" si="1"/>
        <v>2</v>
      </c>
      <c r="L30" s="240">
        <v>2</v>
      </c>
      <c r="M30" s="240"/>
      <c r="N30" s="241"/>
      <c r="O30" s="240"/>
      <c r="P30" s="241"/>
      <c r="Q30" s="242"/>
    </row>
    <row r="31" spans="1:17" ht="24" customHeight="1">
      <c r="A31" s="222">
        <v>21</v>
      </c>
      <c r="B31" s="226" t="s">
        <v>85</v>
      </c>
      <c r="C31" s="256">
        <f t="shared" si="0"/>
        <v>3</v>
      </c>
      <c r="D31" s="256">
        <f t="shared" si="0"/>
        <v>2</v>
      </c>
      <c r="E31" s="240">
        <v>1</v>
      </c>
      <c r="F31" s="240">
        <v>1</v>
      </c>
      <c r="G31" s="241"/>
      <c r="H31" s="241"/>
      <c r="I31" s="240">
        <v>2</v>
      </c>
      <c r="J31" s="240">
        <v>1</v>
      </c>
      <c r="K31" s="256">
        <f t="shared" si="1"/>
        <v>2</v>
      </c>
      <c r="L31" s="240"/>
      <c r="M31" s="240"/>
      <c r="N31" s="241"/>
      <c r="O31" s="240">
        <v>2</v>
      </c>
      <c r="P31" s="241"/>
      <c r="Q31" s="242"/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0"/>
        <v>0</v>
      </c>
      <c r="E32" s="240">
        <v>0</v>
      </c>
      <c r="F32" s="240">
        <v>0</v>
      </c>
      <c r="G32" s="241"/>
      <c r="H32" s="241"/>
      <c r="I32" s="240"/>
      <c r="J32" s="240">
        <v>0</v>
      </c>
      <c r="K32" s="256">
        <f t="shared" si="1"/>
        <v>0</v>
      </c>
      <c r="L32" s="240"/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0"/>
        <v>0</v>
      </c>
      <c r="E33" s="240">
        <v>0</v>
      </c>
      <c r="F33" s="240">
        <v>0</v>
      </c>
      <c r="G33" s="241"/>
      <c r="H33" s="241"/>
      <c r="I33" s="240"/>
      <c r="J33" s="240">
        <v>0</v>
      </c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>
        <v>0</v>
      </c>
      <c r="F34" s="240">
        <v>0</v>
      </c>
      <c r="G34" s="241"/>
      <c r="H34" s="241"/>
      <c r="I34" s="240"/>
      <c r="J34" s="240">
        <v>0</v>
      </c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89</v>
      </c>
      <c r="C35" s="256">
        <f t="shared" si="0"/>
        <v>0</v>
      </c>
      <c r="D35" s="256">
        <f t="shared" si="0"/>
        <v>1</v>
      </c>
      <c r="E35" s="240">
        <v>0</v>
      </c>
      <c r="F35" s="240">
        <v>0</v>
      </c>
      <c r="G35" s="241"/>
      <c r="H35" s="241"/>
      <c r="I35" s="240"/>
      <c r="J35" s="240">
        <v>1</v>
      </c>
      <c r="K35" s="256">
        <f t="shared" si="1"/>
        <v>1</v>
      </c>
      <c r="L35" s="240">
        <v>1</v>
      </c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90</v>
      </c>
      <c r="C36" s="256">
        <f t="shared" si="0"/>
        <v>8</v>
      </c>
      <c r="D36" s="256">
        <f t="shared" si="0"/>
        <v>3</v>
      </c>
      <c r="E36" s="240">
        <v>1</v>
      </c>
      <c r="F36" s="240">
        <v>1</v>
      </c>
      <c r="G36" s="241"/>
      <c r="H36" s="241"/>
      <c r="I36" s="240">
        <v>7</v>
      </c>
      <c r="J36" s="240">
        <v>2</v>
      </c>
      <c r="K36" s="256">
        <f t="shared" si="1"/>
        <v>3</v>
      </c>
      <c r="L36" s="240">
        <v>1</v>
      </c>
      <c r="M36" s="240">
        <v>2</v>
      </c>
      <c r="N36" s="241"/>
      <c r="O36" s="240"/>
      <c r="P36" s="241"/>
      <c r="Q36" s="242"/>
    </row>
    <row r="37" spans="1:17" ht="24" customHeight="1">
      <c r="A37" s="222">
        <v>27</v>
      </c>
      <c r="B37" s="226" t="s">
        <v>91</v>
      </c>
      <c r="C37" s="256">
        <f t="shared" si="0"/>
        <v>0</v>
      </c>
      <c r="D37" s="256">
        <f t="shared" si="0"/>
        <v>6</v>
      </c>
      <c r="E37" s="240">
        <v>0</v>
      </c>
      <c r="F37" s="240">
        <v>0</v>
      </c>
      <c r="G37" s="241"/>
      <c r="H37" s="241"/>
      <c r="I37" s="240">
        <v>0</v>
      </c>
      <c r="J37" s="240">
        <v>6</v>
      </c>
      <c r="K37" s="256">
        <f t="shared" si="1"/>
        <v>6</v>
      </c>
      <c r="L37" s="240">
        <v>4</v>
      </c>
      <c r="M37" s="240">
        <v>2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92</v>
      </c>
      <c r="C38" s="256">
        <f t="shared" si="0"/>
        <v>0</v>
      </c>
      <c r="D38" s="256">
        <f t="shared" si="0"/>
        <v>0</v>
      </c>
      <c r="E38" s="240">
        <v>0</v>
      </c>
      <c r="F38" s="240">
        <v>0</v>
      </c>
      <c r="G38" s="241"/>
      <c r="H38" s="241"/>
      <c r="I38" s="240"/>
      <c r="J38" s="240">
        <v>0</v>
      </c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>
        <v>0</v>
      </c>
      <c r="F39" s="240">
        <v>0</v>
      </c>
      <c r="G39" s="241"/>
      <c r="H39" s="241"/>
      <c r="I39" s="240"/>
      <c r="J39" s="240">
        <v>0</v>
      </c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94</v>
      </c>
      <c r="C40" s="256">
        <f t="shared" si="0"/>
        <v>0</v>
      </c>
      <c r="D40" s="256">
        <f t="shared" si="0"/>
        <v>1</v>
      </c>
      <c r="E40" s="240">
        <v>0</v>
      </c>
      <c r="F40" s="240">
        <v>0</v>
      </c>
      <c r="G40" s="241"/>
      <c r="H40" s="241"/>
      <c r="I40" s="240">
        <v>0</v>
      </c>
      <c r="J40" s="240">
        <v>1</v>
      </c>
      <c r="K40" s="256">
        <f t="shared" si="1"/>
        <v>1</v>
      </c>
      <c r="L40" s="240">
        <v>1</v>
      </c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95</v>
      </c>
      <c r="C41" s="256">
        <f t="shared" si="0"/>
        <v>0</v>
      </c>
      <c r="D41" s="256">
        <f t="shared" si="0"/>
        <v>0</v>
      </c>
      <c r="E41" s="240">
        <v>0</v>
      </c>
      <c r="F41" s="240">
        <v>0</v>
      </c>
      <c r="G41" s="241"/>
      <c r="H41" s="241"/>
      <c r="I41" s="240"/>
      <c r="J41" s="240">
        <v>0</v>
      </c>
      <c r="K41" s="256">
        <f t="shared" si="1"/>
        <v>0</v>
      </c>
      <c r="L41" s="240"/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>
        <v>0</v>
      </c>
      <c r="F42" s="240">
        <v>0</v>
      </c>
      <c r="G42" s="241"/>
      <c r="H42" s="241"/>
      <c r="I42" s="240"/>
      <c r="J42" s="240">
        <v>0</v>
      </c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0"/>
        <v>0</v>
      </c>
      <c r="E43" s="240">
        <v>0</v>
      </c>
      <c r="F43" s="240">
        <v>0</v>
      </c>
      <c r="G43" s="241"/>
      <c r="H43" s="241"/>
      <c r="I43" s="240"/>
      <c r="J43" s="240">
        <v>0</v>
      </c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0</v>
      </c>
      <c r="E44" s="240">
        <v>0</v>
      </c>
      <c r="F44" s="240">
        <v>0</v>
      </c>
      <c r="G44" s="241"/>
      <c r="H44" s="241"/>
      <c r="I44" s="240"/>
      <c r="J44" s="240">
        <v>0</v>
      </c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>
        <v>0</v>
      </c>
      <c r="F45" s="240">
        <v>0</v>
      </c>
      <c r="G45" s="241"/>
      <c r="H45" s="241"/>
      <c r="I45" s="240"/>
      <c r="J45" s="240">
        <v>0</v>
      </c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100</v>
      </c>
      <c r="C46" s="256">
        <f t="shared" si="0"/>
        <v>0</v>
      </c>
      <c r="D46" s="256">
        <f t="shared" si="0"/>
        <v>0</v>
      </c>
      <c r="E46" s="240">
        <v>0</v>
      </c>
      <c r="F46" s="240">
        <v>0</v>
      </c>
      <c r="G46" s="241"/>
      <c r="H46" s="241"/>
      <c r="I46" s="240">
        <v>0</v>
      </c>
      <c r="J46" s="240">
        <v>0</v>
      </c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>
        <v>0</v>
      </c>
      <c r="F47" s="240">
        <v>0</v>
      </c>
      <c r="G47" s="241"/>
      <c r="H47" s="241"/>
      <c r="I47" s="240">
        <v>0</v>
      </c>
      <c r="J47" s="240">
        <v>0</v>
      </c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102</v>
      </c>
      <c r="C48" s="262">
        <f t="shared" si="0"/>
        <v>16</v>
      </c>
      <c r="D48" s="262">
        <f t="shared" si="0"/>
        <v>2</v>
      </c>
      <c r="E48" s="263">
        <v>1</v>
      </c>
      <c r="F48" s="263">
        <v>1</v>
      </c>
      <c r="G48" s="264"/>
      <c r="H48" s="264"/>
      <c r="I48" s="263">
        <v>15</v>
      </c>
      <c r="J48" s="263">
        <v>1</v>
      </c>
      <c r="K48" s="262">
        <f t="shared" si="1"/>
        <v>2</v>
      </c>
      <c r="L48" s="263">
        <v>1</v>
      </c>
      <c r="M48" s="263">
        <v>1</v>
      </c>
      <c r="N48" s="264"/>
      <c r="O48" s="263"/>
      <c r="P48" s="264"/>
      <c r="Q48" s="265"/>
    </row>
    <row r="49" spans="1:17" ht="22.9" customHeight="1" thickBot="1">
      <c r="A49" s="494" t="s">
        <v>24</v>
      </c>
      <c r="B49" s="495"/>
      <c r="C49" s="270">
        <f>IF(SUM(C11:C48)='3'!C17, SUM(C11:C48),"ХАТО")</f>
        <v>181</v>
      </c>
      <c r="D49" s="270">
        <f t="shared" ref="D49:O49" si="2">SUM(D11:D48)</f>
        <v>164</v>
      </c>
      <c r="E49" s="270">
        <f t="shared" si="2"/>
        <v>26</v>
      </c>
      <c r="F49" s="270">
        <f t="shared" si="2"/>
        <v>14</v>
      </c>
      <c r="G49" s="270">
        <f t="shared" si="2"/>
        <v>8</v>
      </c>
      <c r="H49" s="270">
        <f t="shared" si="2"/>
        <v>7</v>
      </c>
      <c r="I49" s="270">
        <f t="shared" si="2"/>
        <v>147</v>
      </c>
      <c r="J49" s="270">
        <f t="shared" si="2"/>
        <v>143</v>
      </c>
      <c r="K49" s="270">
        <f t="shared" si="2"/>
        <v>164</v>
      </c>
      <c r="L49" s="270">
        <f t="shared" si="2"/>
        <v>117</v>
      </c>
      <c r="M49" s="270">
        <f t="shared" si="2"/>
        <v>38</v>
      </c>
      <c r="N49" s="270">
        <f t="shared" si="2"/>
        <v>0</v>
      </c>
      <c r="O49" s="270">
        <f t="shared" si="2"/>
        <v>9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3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lBhFolZ4jZVerSnX9FVQOX2vLKE8R2DordR9f+6SPvjxpW6IABDEOxJ89zWCFzR9FQZon5AEufKnJdY4cHII1g==" saltValue="KEqnOw3BpgjfEQK8c9aElQ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9" zoomScale="60" zoomScaleNormal="40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218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0</v>
      </c>
      <c r="D11" s="257">
        <f>F11+H11+J11</f>
        <v>0</v>
      </c>
      <c r="E11" s="258"/>
      <c r="F11" s="258"/>
      <c r="G11" s="259"/>
      <c r="H11" s="259"/>
      <c r="I11" s="258"/>
      <c r="J11" s="258"/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66</v>
      </c>
      <c r="C12" s="256">
        <f t="shared" ref="C12:D48" si="0">E12+G12+I12</f>
        <v>0</v>
      </c>
      <c r="D12" s="256">
        <f t="shared" si="0"/>
        <v>0</v>
      </c>
      <c r="E12" s="240"/>
      <c r="F12" s="240"/>
      <c r="G12" s="241"/>
      <c r="H12" s="241"/>
      <c r="I12" s="240"/>
      <c r="J12" s="240"/>
      <c r="K12" s="256">
        <f t="shared" ref="K12:K48" si="1">IF((F12+H12+J12)&gt;=SUM(L12:O12),SUM(L12:O12),"ХАТО")</f>
        <v>0</v>
      </c>
      <c r="L12" s="240"/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67</v>
      </c>
      <c r="C13" s="256">
        <f t="shared" si="0"/>
        <v>2</v>
      </c>
      <c r="D13" s="256">
        <f t="shared" si="0"/>
        <v>3</v>
      </c>
      <c r="E13" s="240"/>
      <c r="F13" s="240"/>
      <c r="G13" s="241">
        <v>2</v>
      </c>
      <c r="H13" s="241"/>
      <c r="I13" s="240"/>
      <c r="J13" s="240">
        <v>3</v>
      </c>
      <c r="K13" s="256">
        <f t="shared" si="1"/>
        <v>3</v>
      </c>
      <c r="L13" s="240">
        <v>2</v>
      </c>
      <c r="M13" s="240">
        <v>1</v>
      </c>
      <c r="N13" s="241"/>
      <c r="O13" s="240"/>
      <c r="P13" s="241"/>
      <c r="Q13" s="242"/>
    </row>
    <row r="14" spans="1:17" ht="24" customHeight="1">
      <c r="A14" s="222">
        <v>4</v>
      </c>
      <c r="B14" s="226" t="s">
        <v>68</v>
      </c>
      <c r="C14" s="256">
        <f t="shared" si="0"/>
        <v>0</v>
      </c>
      <c r="D14" s="256">
        <f t="shared" si="0"/>
        <v>3</v>
      </c>
      <c r="E14" s="240"/>
      <c r="F14" s="240"/>
      <c r="G14" s="241"/>
      <c r="H14" s="241">
        <v>1</v>
      </c>
      <c r="I14" s="240"/>
      <c r="J14" s="240">
        <v>2</v>
      </c>
      <c r="K14" s="256">
        <f t="shared" si="1"/>
        <v>3</v>
      </c>
      <c r="L14" s="240">
        <v>1</v>
      </c>
      <c r="M14" s="240">
        <v>2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69</v>
      </c>
      <c r="C15" s="256">
        <f t="shared" si="0"/>
        <v>22</v>
      </c>
      <c r="D15" s="256">
        <f t="shared" si="0"/>
        <v>19</v>
      </c>
      <c r="E15" s="240">
        <v>2</v>
      </c>
      <c r="F15" s="240">
        <v>1</v>
      </c>
      <c r="G15" s="241">
        <v>7</v>
      </c>
      <c r="H15" s="241">
        <v>1</v>
      </c>
      <c r="I15" s="240">
        <v>13</v>
      </c>
      <c r="J15" s="240">
        <v>17</v>
      </c>
      <c r="K15" s="256">
        <f t="shared" si="1"/>
        <v>19</v>
      </c>
      <c r="L15" s="240">
        <v>16</v>
      </c>
      <c r="M15" s="240">
        <v>3</v>
      </c>
      <c r="N15" s="241"/>
      <c r="O15" s="240"/>
      <c r="P15" s="241"/>
      <c r="Q15" s="242"/>
    </row>
    <row r="16" spans="1:17" ht="24" customHeight="1">
      <c r="A16" s="222">
        <v>6</v>
      </c>
      <c r="B16" s="226" t="s">
        <v>70</v>
      </c>
      <c r="C16" s="256">
        <f t="shared" si="0"/>
        <v>2</v>
      </c>
      <c r="D16" s="256">
        <f t="shared" si="0"/>
        <v>3</v>
      </c>
      <c r="E16" s="240"/>
      <c r="F16" s="240"/>
      <c r="G16" s="241"/>
      <c r="H16" s="241"/>
      <c r="I16" s="240">
        <v>2</v>
      </c>
      <c r="J16" s="240">
        <v>3</v>
      </c>
      <c r="K16" s="256">
        <f t="shared" si="1"/>
        <v>3</v>
      </c>
      <c r="L16" s="240">
        <v>2</v>
      </c>
      <c r="M16" s="240">
        <v>1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71</v>
      </c>
      <c r="C17" s="256">
        <f t="shared" si="0"/>
        <v>6</v>
      </c>
      <c r="D17" s="256">
        <f t="shared" si="0"/>
        <v>6</v>
      </c>
      <c r="E17" s="240"/>
      <c r="F17" s="240"/>
      <c r="G17" s="241">
        <v>1</v>
      </c>
      <c r="H17" s="241"/>
      <c r="I17" s="240">
        <v>5</v>
      </c>
      <c r="J17" s="240">
        <v>6</v>
      </c>
      <c r="K17" s="256">
        <f t="shared" si="1"/>
        <v>6</v>
      </c>
      <c r="L17" s="240">
        <v>6</v>
      </c>
      <c r="M17" s="240"/>
      <c r="N17" s="241"/>
      <c r="O17" s="240"/>
      <c r="P17" s="241"/>
      <c r="Q17" s="242"/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0"/>
        <v>0</v>
      </c>
      <c r="E18" s="240"/>
      <c r="F18" s="240"/>
      <c r="G18" s="241"/>
      <c r="H18" s="241"/>
      <c r="I18" s="240"/>
      <c r="J18" s="240"/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/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74</v>
      </c>
      <c r="C20" s="256">
        <f t="shared" si="0"/>
        <v>0</v>
      </c>
      <c r="D20" s="256">
        <f t="shared" si="0"/>
        <v>1</v>
      </c>
      <c r="E20" s="240"/>
      <c r="F20" s="240"/>
      <c r="G20" s="241"/>
      <c r="H20" s="241"/>
      <c r="I20" s="240"/>
      <c r="J20" s="240">
        <v>1</v>
      </c>
      <c r="K20" s="256">
        <f t="shared" si="1"/>
        <v>1</v>
      </c>
      <c r="L20" s="240">
        <v>1</v>
      </c>
      <c r="M20" s="240"/>
      <c r="N20" s="241"/>
      <c r="O20" s="240"/>
      <c r="P20" s="241"/>
      <c r="Q20" s="242"/>
    </row>
    <row r="21" spans="1:17" ht="24" customHeight="1">
      <c r="A21" s="222">
        <v>11</v>
      </c>
      <c r="B21" s="226" t="s">
        <v>75</v>
      </c>
      <c r="C21" s="256">
        <f t="shared" si="0"/>
        <v>0</v>
      </c>
      <c r="D21" s="256">
        <f t="shared" si="0"/>
        <v>2</v>
      </c>
      <c r="E21" s="240"/>
      <c r="F21" s="240"/>
      <c r="G21" s="241"/>
      <c r="H21" s="241"/>
      <c r="I21" s="240"/>
      <c r="J21" s="240">
        <v>2</v>
      </c>
      <c r="K21" s="256">
        <f t="shared" si="1"/>
        <v>2</v>
      </c>
      <c r="L21" s="240">
        <v>2</v>
      </c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/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/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78</v>
      </c>
      <c r="C24" s="256">
        <f t="shared" si="0"/>
        <v>0</v>
      </c>
      <c r="D24" s="256">
        <f t="shared" si="0"/>
        <v>0</v>
      </c>
      <c r="E24" s="240"/>
      <c r="F24" s="240"/>
      <c r="G24" s="241"/>
      <c r="H24" s="241"/>
      <c r="I24" s="240"/>
      <c r="J24" s="240"/>
      <c r="K24" s="256">
        <f t="shared" si="1"/>
        <v>0</v>
      </c>
      <c r="L24" s="240"/>
      <c r="M24" s="240"/>
      <c r="N24" s="241"/>
      <c r="O24" s="240"/>
      <c r="P24" s="241"/>
      <c r="Q24" s="242"/>
    </row>
    <row r="25" spans="1:17" ht="24" customHeight="1">
      <c r="A25" s="222">
        <v>15</v>
      </c>
      <c r="B25" s="226" t="s">
        <v>79</v>
      </c>
      <c r="C25" s="256">
        <f t="shared" si="0"/>
        <v>7</v>
      </c>
      <c r="D25" s="256">
        <f t="shared" si="0"/>
        <v>4</v>
      </c>
      <c r="E25" s="240">
        <v>7</v>
      </c>
      <c r="F25" s="240">
        <v>2</v>
      </c>
      <c r="G25" s="241"/>
      <c r="H25" s="241">
        <v>1</v>
      </c>
      <c r="I25" s="240"/>
      <c r="J25" s="240">
        <v>1</v>
      </c>
      <c r="K25" s="256">
        <f t="shared" si="1"/>
        <v>4</v>
      </c>
      <c r="L25" s="240">
        <v>2</v>
      </c>
      <c r="M25" s="240">
        <v>2</v>
      </c>
      <c r="N25" s="241"/>
      <c r="O25" s="240"/>
      <c r="P25" s="241"/>
      <c r="Q25" s="242"/>
    </row>
    <row r="26" spans="1:17" ht="24" customHeight="1">
      <c r="A26" s="222">
        <v>16</v>
      </c>
      <c r="B26" s="226" t="s">
        <v>80</v>
      </c>
      <c r="C26" s="256">
        <f t="shared" si="0"/>
        <v>1</v>
      </c>
      <c r="D26" s="256">
        <f t="shared" si="0"/>
        <v>2</v>
      </c>
      <c r="E26" s="240"/>
      <c r="F26" s="240">
        <v>1</v>
      </c>
      <c r="G26" s="241"/>
      <c r="H26" s="241"/>
      <c r="I26" s="240">
        <v>1</v>
      </c>
      <c r="J26" s="240">
        <v>1</v>
      </c>
      <c r="K26" s="256">
        <f t="shared" si="1"/>
        <v>2</v>
      </c>
      <c r="L26" s="240">
        <v>1</v>
      </c>
      <c r="M26" s="240">
        <v>1</v>
      </c>
      <c r="N26" s="241"/>
      <c r="O26" s="240"/>
      <c r="P26" s="241"/>
      <c r="Q26" s="242"/>
    </row>
    <row r="27" spans="1:17" ht="24" customHeight="1">
      <c r="A27" s="222">
        <v>17</v>
      </c>
      <c r="B27" s="226" t="s">
        <v>81</v>
      </c>
      <c r="C27" s="256">
        <f t="shared" si="0"/>
        <v>2</v>
      </c>
      <c r="D27" s="256">
        <f t="shared" si="0"/>
        <v>2</v>
      </c>
      <c r="E27" s="240"/>
      <c r="F27" s="240"/>
      <c r="G27" s="241">
        <v>1</v>
      </c>
      <c r="H27" s="241"/>
      <c r="I27" s="240">
        <v>1</v>
      </c>
      <c r="J27" s="240">
        <v>2</v>
      </c>
      <c r="K27" s="256">
        <f t="shared" si="1"/>
        <v>2</v>
      </c>
      <c r="L27" s="240">
        <v>2</v>
      </c>
      <c r="M27" s="240"/>
      <c r="N27" s="241"/>
      <c r="O27" s="240"/>
      <c r="P27" s="241"/>
      <c r="Q27" s="242"/>
    </row>
    <row r="28" spans="1:17" ht="24" customHeight="1">
      <c r="A28" s="222">
        <v>18</v>
      </c>
      <c r="B28" s="226" t="s">
        <v>82</v>
      </c>
      <c r="C28" s="256">
        <f t="shared" si="0"/>
        <v>2</v>
      </c>
      <c r="D28" s="256">
        <f t="shared" si="0"/>
        <v>6</v>
      </c>
      <c r="E28" s="240"/>
      <c r="F28" s="240"/>
      <c r="G28" s="241"/>
      <c r="H28" s="241"/>
      <c r="I28" s="240">
        <v>2</v>
      </c>
      <c r="J28" s="240">
        <v>6</v>
      </c>
      <c r="K28" s="256">
        <f t="shared" si="1"/>
        <v>6</v>
      </c>
      <c r="L28" s="240">
        <v>3</v>
      </c>
      <c r="M28" s="240">
        <v>1</v>
      </c>
      <c r="N28" s="241"/>
      <c r="O28" s="240">
        <v>2</v>
      </c>
      <c r="P28" s="241"/>
      <c r="Q28" s="242"/>
    </row>
    <row r="29" spans="1:17" ht="24" customHeight="1">
      <c r="A29" s="222">
        <v>19</v>
      </c>
      <c r="B29" s="226" t="s">
        <v>83</v>
      </c>
      <c r="C29" s="256">
        <f t="shared" si="0"/>
        <v>2</v>
      </c>
      <c r="D29" s="256">
        <f t="shared" si="0"/>
        <v>3</v>
      </c>
      <c r="E29" s="240"/>
      <c r="F29" s="240"/>
      <c r="G29" s="241"/>
      <c r="H29" s="241"/>
      <c r="I29" s="240">
        <v>2</v>
      </c>
      <c r="J29" s="240">
        <v>3</v>
      </c>
      <c r="K29" s="256">
        <f t="shared" si="1"/>
        <v>3</v>
      </c>
      <c r="L29" s="240">
        <v>2</v>
      </c>
      <c r="M29" s="240"/>
      <c r="N29" s="241"/>
      <c r="O29" s="240">
        <v>1</v>
      </c>
      <c r="P29" s="241"/>
      <c r="Q29" s="242"/>
    </row>
    <row r="30" spans="1:17" ht="24" customHeight="1">
      <c r="A30" s="222">
        <v>20</v>
      </c>
      <c r="B30" s="226" t="s">
        <v>84</v>
      </c>
      <c r="C30" s="256">
        <f t="shared" si="0"/>
        <v>1</v>
      </c>
      <c r="D30" s="256">
        <f t="shared" si="0"/>
        <v>0</v>
      </c>
      <c r="E30" s="240">
        <v>1</v>
      </c>
      <c r="F30" s="240"/>
      <c r="G30" s="241"/>
      <c r="H30" s="241"/>
      <c r="I30" s="240"/>
      <c r="J30" s="240"/>
      <c r="K30" s="256">
        <f t="shared" si="1"/>
        <v>0</v>
      </c>
      <c r="L30" s="240"/>
      <c r="M30" s="240"/>
      <c r="N30" s="241"/>
      <c r="O30" s="240"/>
      <c r="P30" s="241"/>
      <c r="Q30" s="242"/>
    </row>
    <row r="31" spans="1:17" ht="24" customHeight="1">
      <c r="A31" s="222">
        <v>21</v>
      </c>
      <c r="B31" s="226" t="s">
        <v>85</v>
      </c>
      <c r="C31" s="256">
        <f t="shared" si="0"/>
        <v>4</v>
      </c>
      <c r="D31" s="256">
        <f t="shared" si="0"/>
        <v>5</v>
      </c>
      <c r="E31" s="240"/>
      <c r="F31" s="240"/>
      <c r="G31" s="241"/>
      <c r="H31" s="241"/>
      <c r="I31" s="240">
        <v>4</v>
      </c>
      <c r="J31" s="240">
        <v>5</v>
      </c>
      <c r="K31" s="256">
        <f t="shared" si="1"/>
        <v>5</v>
      </c>
      <c r="L31" s="240">
        <v>3</v>
      </c>
      <c r="M31" s="240">
        <v>2</v>
      </c>
      <c r="N31" s="241"/>
      <c r="O31" s="240"/>
      <c r="P31" s="241"/>
      <c r="Q31" s="242"/>
    </row>
    <row r="32" spans="1:17" ht="24" customHeight="1">
      <c r="A32" s="222">
        <v>22</v>
      </c>
      <c r="B32" s="226" t="s">
        <v>86</v>
      </c>
      <c r="C32" s="256">
        <f t="shared" si="0"/>
        <v>1</v>
      </c>
      <c r="D32" s="256">
        <f t="shared" si="0"/>
        <v>2</v>
      </c>
      <c r="E32" s="240"/>
      <c r="F32" s="240"/>
      <c r="G32" s="241"/>
      <c r="H32" s="241"/>
      <c r="I32" s="240">
        <v>1</v>
      </c>
      <c r="J32" s="240">
        <v>2</v>
      </c>
      <c r="K32" s="256">
        <f t="shared" si="1"/>
        <v>2</v>
      </c>
      <c r="L32" s="240">
        <v>1</v>
      </c>
      <c r="M32" s="240">
        <v>1</v>
      </c>
      <c r="N32" s="241"/>
      <c r="O32" s="240"/>
      <c r="P32" s="241"/>
      <c r="Q32" s="242"/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0"/>
        <v>0</v>
      </c>
      <c r="E33" s="240"/>
      <c r="F33" s="240"/>
      <c r="G33" s="241"/>
      <c r="H33" s="241"/>
      <c r="I33" s="240"/>
      <c r="J33" s="240"/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/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89</v>
      </c>
      <c r="C35" s="256">
        <f t="shared" si="0"/>
        <v>0</v>
      </c>
      <c r="D35" s="256">
        <f t="shared" si="0"/>
        <v>0</v>
      </c>
      <c r="E35" s="240"/>
      <c r="F35" s="240"/>
      <c r="G35" s="241"/>
      <c r="H35" s="241"/>
      <c r="I35" s="240"/>
      <c r="J35" s="240"/>
      <c r="K35" s="256">
        <f t="shared" si="1"/>
        <v>0</v>
      </c>
      <c r="L35" s="240"/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0"/>
        <v>0</v>
      </c>
      <c r="E36" s="240"/>
      <c r="F36" s="240"/>
      <c r="G36" s="241"/>
      <c r="H36" s="241"/>
      <c r="I36" s="240"/>
      <c r="J36" s="240"/>
      <c r="K36" s="256">
        <f t="shared" si="1"/>
        <v>0</v>
      </c>
      <c r="L36" s="240"/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91</v>
      </c>
      <c r="C37" s="256">
        <f t="shared" si="0"/>
        <v>2</v>
      </c>
      <c r="D37" s="256">
        <f t="shared" si="0"/>
        <v>5</v>
      </c>
      <c r="E37" s="240"/>
      <c r="F37" s="240"/>
      <c r="G37" s="241"/>
      <c r="H37" s="241"/>
      <c r="I37" s="240">
        <v>2</v>
      </c>
      <c r="J37" s="240">
        <v>5</v>
      </c>
      <c r="K37" s="256">
        <f t="shared" si="1"/>
        <v>5</v>
      </c>
      <c r="L37" s="240">
        <v>4</v>
      </c>
      <c r="M37" s="240">
        <v>1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92</v>
      </c>
      <c r="C38" s="256">
        <f t="shared" si="0"/>
        <v>1</v>
      </c>
      <c r="D38" s="256">
        <f t="shared" si="0"/>
        <v>0</v>
      </c>
      <c r="E38" s="240"/>
      <c r="F38" s="240"/>
      <c r="G38" s="241">
        <v>1</v>
      </c>
      <c r="H38" s="241"/>
      <c r="I38" s="240"/>
      <c r="J38" s="240"/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/>
      <c r="F39" s="240"/>
      <c r="G39" s="241"/>
      <c r="H39" s="241"/>
      <c r="I39" s="240"/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94</v>
      </c>
      <c r="C40" s="256">
        <f t="shared" si="0"/>
        <v>0</v>
      </c>
      <c r="D40" s="256">
        <f t="shared" si="0"/>
        <v>0</v>
      </c>
      <c r="E40" s="240"/>
      <c r="F40" s="240"/>
      <c r="G40" s="241"/>
      <c r="H40" s="241"/>
      <c r="I40" s="240"/>
      <c r="J40" s="240"/>
      <c r="K40" s="256">
        <f t="shared" si="1"/>
        <v>0</v>
      </c>
      <c r="L40" s="240"/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95</v>
      </c>
      <c r="C41" s="256">
        <f t="shared" si="0"/>
        <v>0</v>
      </c>
      <c r="D41" s="256">
        <f t="shared" si="0"/>
        <v>1</v>
      </c>
      <c r="E41" s="240"/>
      <c r="F41" s="240"/>
      <c r="G41" s="241"/>
      <c r="H41" s="241"/>
      <c r="I41" s="240"/>
      <c r="J41" s="240">
        <v>1</v>
      </c>
      <c r="K41" s="256">
        <f t="shared" si="1"/>
        <v>1</v>
      </c>
      <c r="L41" s="240">
        <v>1</v>
      </c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/>
      <c r="F42" s="240"/>
      <c r="G42" s="241"/>
      <c r="H42" s="241"/>
      <c r="I42" s="240"/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97</v>
      </c>
      <c r="C43" s="256">
        <f t="shared" si="0"/>
        <v>1</v>
      </c>
      <c r="D43" s="256">
        <f t="shared" si="0"/>
        <v>0</v>
      </c>
      <c r="E43" s="240"/>
      <c r="F43" s="240"/>
      <c r="G43" s="241"/>
      <c r="H43" s="241"/>
      <c r="I43" s="240">
        <v>1</v>
      </c>
      <c r="J43" s="240"/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0</v>
      </c>
      <c r="E44" s="240"/>
      <c r="F44" s="240"/>
      <c r="G44" s="241"/>
      <c r="H44" s="241"/>
      <c r="I44" s="240"/>
      <c r="J44" s="240"/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/>
      <c r="F45" s="240"/>
      <c r="G45" s="241"/>
      <c r="H45" s="241"/>
      <c r="I45" s="240"/>
      <c r="J45" s="240"/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100</v>
      </c>
      <c r="C46" s="256">
        <f t="shared" si="0"/>
        <v>1</v>
      </c>
      <c r="D46" s="256">
        <f t="shared" si="0"/>
        <v>0</v>
      </c>
      <c r="E46" s="240"/>
      <c r="F46" s="240"/>
      <c r="G46" s="241"/>
      <c r="H46" s="241"/>
      <c r="I46" s="240">
        <v>1</v>
      </c>
      <c r="J46" s="240"/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101</v>
      </c>
      <c r="C47" s="256">
        <f t="shared" si="0"/>
        <v>1</v>
      </c>
      <c r="D47" s="256">
        <f t="shared" si="0"/>
        <v>0</v>
      </c>
      <c r="E47" s="240"/>
      <c r="F47" s="240"/>
      <c r="G47" s="241"/>
      <c r="H47" s="241"/>
      <c r="I47" s="240">
        <v>1</v>
      </c>
      <c r="J47" s="240"/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102</v>
      </c>
      <c r="C48" s="262">
        <f t="shared" si="0"/>
        <v>14</v>
      </c>
      <c r="D48" s="262">
        <f t="shared" si="0"/>
        <v>8</v>
      </c>
      <c r="E48" s="263">
        <v>3</v>
      </c>
      <c r="F48" s="263">
        <v>2</v>
      </c>
      <c r="G48" s="264">
        <v>2</v>
      </c>
      <c r="H48" s="264"/>
      <c r="I48" s="263">
        <v>9</v>
      </c>
      <c r="J48" s="263">
        <v>6</v>
      </c>
      <c r="K48" s="262">
        <f t="shared" si="1"/>
        <v>8</v>
      </c>
      <c r="L48" s="263">
        <v>6</v>
      </c>
      <c r="M48" s="263">
        <v>1</v>
      </c>
      <c r="N48" s="264"/>
      <c r="O48" s="263">
        <v>1</v>
      </c>
      <c r="P48" s="264"/>
      <c r="Q48" s="265"/>
    </row>
    <row r="49" spans="1:17" ht="22.9" customHeight="1" thickBot="1">
      <c r="A49" s="494" t="s">
        <v>24</v>
      </c>
      <c r="B49" s="495"/>
      <c r="C49" s="270">
        <f>IF(SUM(C11:C48)='3'!C18, SUM(C11:C48),"ХАТО")</f>
        <v>72</v>
      </c>
      <c r="D49" s="270">
        <f t="shared" ref="D49:O49" si="2">SUM(D11:D48)</f>
        <v>75</v>
      </c>
      <c r="E49" s="270">
        <f t="shared" si="2"/>
        <v>13</v>
      </c>
      <c r="F49" s="270">
        <f t="shared" si="2"/>
        <v>6</v>
      </c>
      <c r="G49" s="270">
        <f t="shared" si="2"/>
        <v>14</v>
      </c>
      <c r="H49" s="270">
        <f t="shared" si="2"/>
        <v>3</v>
      </c>
      <c r="I49" s="270">
        <f t="shared" si="2"/>
        <v>45</v>
      </c>
      <c r="J49" s="270">
        <f t="shared" si="2"/>
        <v>66</v>
      </c>
      <c r="K49" s="270">
        <f t="shared" si="2"/>
        <v>75</v>
      </c>
      <c r="L49" s="270">
        <f t="shared" si="2"/>
        <v>55</v>
      </c>
      <c r="M49" s="270">
        <f t="shared" si="2"/>
        <v>16</v>
      </c>
      <c r="N49" s="270">
        <f t="shared" si="2"/>
        <v>0</v>
      </c>
      <c r="O49" s="270">
        <f t="shared" si="2"/>
        <v>4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3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APewdIyVt728gT9FRsXINfFhoOqTUADp3dMR9yzyaDOmclI7Z1InOE1aCKDJYEYgvCaV5zzbWqbmJ8IRK9NZjw==" saltValue="c+/lx0wkTZUnFAFilDC6kw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9" zoomScale="60" zoomScaleNormal="40" workbookViewId="0">
      <selection activeCell="J27" sqref="J27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0</v>
      </c>
      <c r="D11" s="257">
        <f>F11+H11+J11</f>
        <v>0</v>
      </c>
      <c r="E11" s="258">
        <v>0</v>
      </c>
      <c r="F11" s="258"/>
      <c r="G11" s="259"/>
      <c r="H11" s="259"/>
      <c r="I11" s="258">
        <v>0</v>
      </c>
      <c r="J11" s="258"/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66</v>
      </c>
      <c r="C12" s="256">
        <f t="shared" ref="C12:D48" si="0">E12+G12+I12</f>
        <v>0</v>
      </c>
      <c r="D12" s="256">
        <f t="shared" si="0"/>
        <v>0</v>
      </c>
      <c r="E12" s="240">
        <v>0</v>
      </c>
      <c r="F12" s="240"/>
      <c r="G12" s="241"/>
      <c r="H12" s="241"/>
      <c r="I12" s="240">
        <v>0</v>
      </c>
      <c r="J12" s="240"/>
      <c r="K12" s="256">
        <f t="shared" ref="K12:K48" si="1">IF((F12+H12+J12)&gt;=SUM(L12:O12),SUM(L12:O12),"ХАТО")</f>
        <v>0</v>
      </c>
      <c r="L12" s="240"/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67</v>
      </c>
      <c r="C13" s="256">
        <f t="shared" si="0"/>
        <v>0</v>
      </c>
      <c r="D13" s="256">
        <f t="shared" si="0"/>
        <v>0</v>
      </c>
      <c r="E13" s="240">
        <v>0</v>
      </c>
      <c r="F13" s="240"/>
      <c r="G13" s="241"/>
      <c r="H13" s="241"/>
      <c r="I13" s="240">
        <v>0</v>
      </c>
      <c r="J13" s="240"/>
      <c r="K13" s="256">
        <f t="shared" si="1"/>
        <v>0</v>
      </c>
      <c r="L13" s="240"/>
      <c r="M13" s="240"/>
      <c r="N13" s="241"/>
      <c r="O13" s="240"/>
      <c r="P13" s="241"/>
      <c r="Q13" s="242"/>
    </row>
    <row r="14" spans="1:17" ht="24" customHeight="1">
      <c r="A14" s="222">
        <v>4</v>
      </c>
      <c r="B14" s="226" t="s">
        <v>68</v>
      </c>
      <c r="C14" s="256">
        <f t="shared" si="0"/>
        <v>0</v>
      </c>
      <c r="D14" s="256">
        <f t="shared" si="0"/>
        <v>0</v>
      </c>
      <c r="E14" s="240">
        <v>0</v>
      </c>
      <c r="F14" s="240"/>
      <c r="G14" s="241"/>
      <c r="H14" s="241"/>
      <c r="I14" s="240">
        <v>0</v>
      </c>
      <c r="J14" s="240"/>
      <c r="K14" s="256">
        <f t="shared" si="1"/>
        <v>0</v>
      </c>
      <c r="L14" s="240"/>
      <c r="M14" s="240"/>
      <c r="N14" s="241"/>
      <c r="O14" s="240"/>
      <c r="P14" s="241"/>
      <c r="Q14" s="242"/>
    </row>
    <row r="15" spans="1:17" ht="24" customHeight="1">
      <c r="A15" s="222">
        <v>5</v>
      </c>
      <c r="B15" s="226" t="s">
        <v>69</v>
      </c>
      <c r="C15" s="256">
        <f t="shared" si="0"/>
        <v>15</v>
      </c>
      <c r="D15" s="256">
        <f t="shared" si="0"/>
        <v>13</v>
      </c>
      <c r="E15" s="240">
        <v>0</v>
      </c>
      <c r="F15" s="240">
        <v>6</v>
      </c>
      <c r="G15" s="241"/>
      <c r="H15" s="241"/>
      <c r="I15" s="240">
        <v>15</v>
      </c>
      <c r="J15" s="240">
        <v>7</v>
      </c>
      <c r="K15" s="256">
        <f t="shared" si="1"/>
        <v>13</v>
      </c>
      <c r="L15" s="240">
        <v>13</v>
      </c>
      <c r="M15" s="240"/>
      <c r="N15" s="241"/>
      <c r="O15" s="240"/>
      <c r="P15" s="241"/>
      <c r="Q15" s="242"/>
    </row>
    <row r="16" spans="1:17" ht="24" customHeight="1">
      <c r="A16" s="222">
        <v>6</v>
      </c>
      <c r="B16" s="226" t="s">
        <v>70</v>
      </c>
      <c r="C16" s="256">
        <f t="shared" si="0"/>
        <v>3</v>
      </c>
      <c r="D16" s="256">
        <f t="shared" si="0"/>
        <v>0</v>
      </c>
      <c r="E16" s="240">
        <v>3</v>
      </c>
      <c r="F16" s="240"/>
      <c r="G16" s="241"/>
      <c r="H16" s="241"/>
      <c r="I16" s="240">
        <v>0</v>
      </c>
      <c r="J16" s="240"/>
      <c r="K16" s="256">
        <f t="shared" si="1"/>
        <v>0</v>
      </c>
      <c r="L16" s="240"/>
      <c r="M16" s="240"/>
      <c r="N16" s="241"/>
      <c r="O16" s="240"/>
      <c r="P16" s="241"/>
      <c r="Q16" s="242"/>
    </row>
    <row r="17" spans="1:17" ht="24" customHeight="1">
      <c r="A17" s="222">
        <v>7</v>
      </c>
      <c r="B17" s="226" t="s">
        <v>71</v>
      </c>
      <c r="C17" s="256">
        <f t="shared" si="0"/>
        <v>4</v>
      </c>
      <c r="D17" s="256">
        <f t="shared" si="0"/>
        <v>6</v>
      </c>
      <c r="E17" s="240">
        <v>0</v>
      </c>
      <c r="F17" s="240"/>
      <c r="G17" s="241"/>
      <c r="H17" s="241"/>
      <c r="I17" s="240">
        <v>4</v>
      </c>
      <c r="J17" s="240">
        <v>6</v>
      </c>
      <c r="K17" s="256">
        <f t="shared" si="1"/>
        <v>6</v>
      </c>
      <c r="L17" s="240">
        <v>6</v>
      </c>
      <c r="M17" s="240"/>
      <c r="N17" s="241"/>
      <c r="O17" s="240"/>
      <c r="P17" s="241"/>
      <c r="Q17" s="242"/>
    </row>
    <row r="18" spans="1:17" ht="24" customHeight="1">
      <c r="A18" s="222">
        <v>8</v>
      </c>
      <c r="B18" s="226" t="s">
        <v>72</v>
      </c>
      <c r="C18" s="256">
        <f t="shared" si="0"/>
        <v>3</v>
      </c>
      <c r="D18" s="256">
        <f t="shared" si="0"/>
        <v>1</v>
      </c>
      <c r="E18" s="240">
        <v>3</v>
      </c>
      <c r="F18" s="240"/>
      <c r="G18" s="241"/>
      <c r="H18" s="241"/>
      <c r="I18" s="240">
        <v>0</v>
      </c>
      <c r="J18" s="240">
        <v>1</v>
      </c>
      <c r="K18" s="256">
        <f t="shared" si="1"/>
        <v>1</v>
      </c>
      <c r="L18" s="240">
        <v>1</v>
      </c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>
        <v>0</v>
      </c>
      <c r="F19" s="240"/>
      <c r="G19" s="241"/>
      <c r="H19" s="241"/>
      <c r="I19" s="240">
        <v>0</v>
      </c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74</v>
      </c>
      <c r="C20" s="256">
        <f t="shared" si="0"/>
        <v>2</v>
      </c>
      <c r="D20" s="256">
        <f t="shared" si="0"/>
        <v>3</v>
      </c>
      <c r="E20" s="240">
        <v>0</v>
      </c>
      <c r="F20" s="240"/>
      <c r="G20" s="241"/>
      <c r="H20" s="241"/>
      <c r="I20" s="240">
        <v>2</v>
      </c>
      <c r="J20" s="240">
        <v>3</v>
      </c>
      <c r="K20" s="256">
        <f t="shared" si="1"/>
        <v>3</v>
      </c>
      <c r="L20" s="240">
        <v>3</v>
      </c>
      <c r="M20" s="240"/>
      <c r="N20" s="241"/>
      <c r="O20" s="240"/>
      <c r="P20" s="241"/>
      <c r="Q20" s="242"/>
    </row>
    <row r="21" spans="1:17" ht="24" customHeight="1">
      <c r="A21" s="222">
        <v>11</v>
      </c>
      <c r="B21" s="226" t="s">
        <v>75</v>
      </c>
      <c r="C21" s="256">
        <f t="shared" si="0"/>
        <v>0</v>
      </c>
      <c r="D21" s="256">
        <f t="shared" si="0"/>
        <v>0</v>
      </c>
      <c r="E21" s="240">
        <v>0</v>
      </c>
      <c r="F21" s="240"/>
      <c r="G21" s="241"/>
      <c r="H21" s="241"/>
      <c r="I21" s="240">
        <v>0</v>
      </c>
      <c r="J21" s="240"/>
      <c r="K21" s="256">
        <f t="shared" si="1"/>
        <v>0</v>
      </c>
      <c r="L21" s="240"/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0</v>
      </c>
      <c r="E22" s="240">
        <v>0</v>
      </c>
      <c r="F22" s="240"/>
      <c r="G22" s="241"/>
      <c r="H22" s="241"/>
      <c r="I22" s="240">
        <v>0</v>
      </c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>
        <v>0</v>
      </c>
      <c r="F23" s="240"/>
      <c r="G23" s="241"/>
      <c r="H23" s="241"/>
      <c r="I23" s="240">
        <v>0</v>
      </c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78</v>
      </c>
      <c r="C24" s="256">
        <f t="shared" si="0"/>
        <v>4</v>
      </c>
      <c r="D24" s="256">
        <f t="shared" si="0"/>
        <v>2</v>
      </c>
      <c r="E24" s="240">
        <v>0</v>
      </c>
      <c r="F24" s="240"/>
      <c r="G24" s="241"/>
      <c r="H24" s="241"/>
      <c r="I24" s="240">
        <v>4</v>
      </c>
      <c r="J24" s="240">
        <v>2</v>
      </c>
      <c r="K24" s="256">
        <f t="shared" si="1"/>
        <v>2</v>
      </c>
      <c r="L24" s="240">
        <v>2</v>
      </c>
      <c r="M24" s="240"/>
      <c r="N24" s="241"/>
      <c r="O24" s="240"/>
      <c r="P24" s="241"/>
      <c r="Q24" s="242"/>
    </row>
    <row r="25" spans="1:17" ht="24" customHeight="1">
      <c r="A25" s="222">
        <v>15</v>
      </c>
      <c r="B25" s="226" t="s">
        <v>79</v>
      </c>
      <c r="C25" s="256">
        <f t="shared" si="0"/>
        <v>16</v>
      </c>
      <c r="D25" s="256">
        <f t="shared" si="0"/>
        <v>8</v>
      </c>
      <c r="E25" s="240">
        <v>3</v>
      </c>
      <c r="F25" s="240"/>
      <c r="G25" s="241"/>
      <c r="H25" s="241"/>
      <c r="I25" s="240">
        <v>13</v>
      </c>
      <c r="J25" s="240">
        <v>8</v>
      </c>
      <c r="K25" s="256">
        <f t="shared" si="1"/>
        <v>8</v>
      </c>
      <c r="L25" s="240">
        <v>8</v>
      </c>
      <c r="M25" s="240"/>
      <c r="N25" s="241"/>
      <c r="O25" s="240"/>
      <c r="P25" s="241"/>
      <c r="Q25" s="242"/>
    </row>
    <row r="26" spans="1:17" ht="24" customHeight="1">
      <c r="A26" s="222">
        <v>16</v>
      </c>
      <c r="B26" s="226" t="s">
        <v>80</v>
      </c>
      <c r="C26" s="256">
        <f t="shared" si="0"/>
        <v>11</v>
      </c>
      <c r="D26" s="256">
        <f t="shared" si="0"/>
        <v>2</v>
      </c>
      <c r="E26" s="240">
        <v>0</v>
      </c>
      <c r="F26" s="240"/>
      <c r="G26" s="241"/>
      <c r="H26" s="241"/>
      <c r="I26" s="240">
        <v>11</v>
      </c>
      <c r="J26" s="240">
        <v>2</v>
      </c>
      <c r="K26" s="256">
        <f t="shared" si="1"/>
        <v>2</v>
      </c>
      <c r="L26" s="240">
        <v>2</v>
      </c>
      <c r="M26" s="240"/>
      <c r="N26" s="241"/>
      <c r="O26" s="240"/>
      <c r="P26" s="241"/>
      <c r="Q26" s="242"/>
    </row>
    <row r="27" spans="1:17" ht="24" customHeight="1">
      <c r="A27" s="222">
        <v>17</v>
      </c>
      <c r="B27" s="226" t="s">
        <v>81</v>
      </c>
      <c r="C27" s="256">
        <f t="shared" si="0"/>
        <v>38</v>
      </c>
      <c r="D27" s="256">
        <f t="shared" si="0"/>
        <v>34</v>
      </c>
      <c r="E27" s="240">
        <v>14</v>
      </c>
      <c r="F27" s="240">
        <v>5</v>
      </c>
      <c r="G27" s="241">
        <v>4</v>
      </c>
      <c r="H27" s="241">
        <v>3</v>
      </c>
      <c r="I27" s="240">
        <v>20</v>
      </c>
      <c r="J27" s="240">
        <v>26</v>
      </c>
      <c r="K27" s="256">
        <f t="shared" si="1"/>
        <v>34</v>
      </c>
      <c r="L27" s="240">
        <v>34</v>
      </c>
      <c r="M27" s="240"/>
      <c r="N27" s="241"/>
      <c r="O27" s="240"/>
      <c r="P27" s="241"/>
      <c r="Q27" s="242"/>
    </row>
    <row r="28" spans="1:17" ht="24" customHeight="1">
      <c r="A28" s="222">
        <v>18</v>
      </c>
      <c r="B28" s="226" t="s">
        <v>82</v>
      </c>
      <c r="C28" s="256">
        <f t="shared" si="0"/>
        <v>4</v>
      </c>
      <c r="D28" s="256">
        <f t="shared" si="0"/>
        <v>0</v>
      </c>
      <c r="E28" s="240">
        <v>0</v>
      </c>
      <c r="F28" s="240"/>
      <c r="G28" s="241"/>
      <c r="H28" s="241"/>
      <c r="I28" s="240">
        <v>4</v>
      </c>
      <c r="J28" s="240"/>
      <c r="K28" s="256">
        <f t="shared" si="1"/>
        <v>0</v>
      </c>
      <c r="L28" s="240"/>
      <c r="M28" s="240"/>
      <c r="N28" s="241"/>
      <c r="O28" s="240"/>
      <c r="P28" s="241"/>
      <c r="Q28" s="242"/>
    </row>
    <row r="29" spans="1:17" ht="24" customHeight="1">
      <c r="A29" s="222">
        <v>19</v>
      </c>
      <c r="B29" s="226" t="s">
        <v>83</v>
      </c>
      <c r="C29" s="256">
        <f t="shared" si="0"/>
        <v>4</v>
      </c>
      <c r="D29" s="256">
        <f t="shared" si="0"/>
        <v>0</v>
      </c>
      <c r="E29" s="240">
        <v>0</v>
      </c>
      <c r="F29" s="240"/>
      <c r="G29" s="241"/>
      <c r="H29" s="241"/>
      <c r="I29" s="240">
        <v>4</v>
      </c>
      <c r="J29" s="240"/>
      <c r="K29" s="256">
        <f t="shared" si="1"/>
        <v>0</v>
      </c>
      <c r="L29" s="240"/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84</v>
      </c>
      <c r="C30" s="256">
        <f t="shared" si="0"/>
        <v>2</v>
      </c>
      <c r="D30" s="256">
        <f t="shared" si="0"/>
        <v>8</v>
      </c>
      <c r="E30" s="240">
        <v>0</v>
      </c>
      <c r="F30" s="240"/>
      <c r="G30" s="241"/>
      <c r="H30" s="241"/>
      <c r="I30" s="240">
        <v>2</v>
      </c>
      <c r="J30" s="240">
        <v>8</v>
      </c>
      <c r="K30" s="256">
        <f t="shared" si="1"/>
        <v>8</v>
      </c>
      <c r="L30" s="240">
        <v>8</v>
      </c>
      <c r="M30" s="240"/>
      <c r="N30" s="241"/>
      <c r="O30" s="240"/>
      <c r="P30" s="241"/>
      <c r="Q30" s="242"/>
    </row>
    <row r="31" spans="1:17" ht="24" customHeight="1">
      <c r="A31" s="222">
        <v>21</v>
      </c>
      <c r="B31" s="226" t="s">
        <v>85</v>
      </c>
      <c r="C31" s="256">
        <f t="shared" si="0"/>
        <v>0</v>
      </c>
      <c r="D31" s="256">
        <f t="shared" si="0"/>
        <v>0</v>
      </c>
      <c r="E31" s="240">
        <v>0</v>
      </c>
      <c r="F31" s="240"/>
      <c r="G31" s="241"/>
      <c r="H31" s="241"/>
      <c r="I31" s="240">
        <v>0</v>
      </c>
      <c r="J31" s="240"/>
      <c r="K31" s="256">
        <f t="shared" si="1"/>
        <v>0</v>
      </c>
      <c r="L31" s="240"/>
      <c r="M31" s="240"/>
      <c r="N31" s="241"/>
      <c r="O31" s="240"/>
      <c r="P31" s="241"/>
      <c r="Q31" s="242"/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0"/>
        <v>0</v>
      </c>
      <c r="E32" s="240">
        <v>0</v>
      </c>
      <c r="F32" s="240"/>
      <c r="G32" s="241"/>
      <c r="H32" s="241"/>
      <c r="I32" s="240">
        <v>0</v>
      </c>
      <c r="J32" s="240"/>
      <c r="K32" s="256">
        <f t="shared" si="1"/>
        <v>0</v>
      </c>
      <c r="L32" s="240"/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87</v>
      </c>
      <c r="C33" s="256">
        <f t="shared" si="0"/>
        <v>3</v>
      </c>
      <c r="D33" s="256">
        <f t="shared" si="0"/>
        <v>0</v>
      </c>
      <c r="E33" s="240">
        <v>0</v>
      </c>
      <c r="F33" s="240"/>
      <c r="G33" s="241"/>
      <c r="H33" s="241"/>
      <c r="I33" s="240">
        <v>3</v>
      </c>
      <c r="J33" s="240"/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>
        <v>0</v>
      </c>
      <c r="F34" s="240"/>
      <c r="G34" s="241"/>
      <c r="H34" s="241"/>
      <c r="I34" s="240">
        <v>0</v>
      </c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89</v>
      </c>
      <c r="C35" s="256">
        <f t="shared" si="0"/>
        <v>0</v>
      </c>
      <c r="D35" s="256">
        <f t="shared" si="0"/>
        <v>0</v>
      </c>
      <c r="E35" s="240">
        <v>0</v>
      </c>
      <c r="F35" s="240"/>
      <c r="G35" s="241"/>
      <c r="H35" s="241"/>
      <c r="I35" s="240">
        <v>0</v>
      </c>
      <c r="J35" s="240"/>
      <c r="K35" s="256">
        <f t="shared" si="1"/>
        <v>0</v>
      </c>
      <c r="L35" s="240"/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0"/>
        <v>0</v>
      </c>
      <c r="E36" s="240">
        <v>0</v>
      </c>
      <c r="F36" s="240"/>
      <c r="G36" s="241"/>
      <c r="H36" s="241"/>
      <c r="I36" s="240">
        <v>0</v>
      </c>
      <c r="J36" s="240"/>
      <c r="K36" s="256">
        <f t="shared" si="1"/>
        <v>0</v>
      </c>
      <c r="L36" s="240"/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91</v>
      </c>
      <c r="C37" s="256">
        <f t="shared" si="0"/>
        <v>2</v>
      </c>
      <c r="D37" s="256">
        <f t="shared" si="0"/>
        <v>4</v>
      </c>
      <c r="E37" s="240">
        <v>0</v>
      </c>
      <c r="F37" s="240"/>
      <c r="G37" s="241"/>
      <c r="H37" s="241"/>
      <c r="I37" s="240">
        <v>2</v>
      </c>
      <c r="J37" s="240">
        <v>4</v>
      </c>
      <c r="K37" s="256">
        <f t="shared" si="1"/>
        <v>4</v>
      </c>
      <c r="L37" s="240">
        <v>4</v>
      </c>
      <c r="M37" s="240"/>
      <c r="N37" s="241"/>
      <c r="O37" s="240"/>
      <c r="P37" s="241"/>
      <c r="Q37" s="242"/>
    </row>
    <row r="38" spans="1:17" ht="24" customHeight="1">
      <c r="A38" s="222">
        <v>28</v>
      </c>
      <c r="B38" s="226" t="s">
        <v>92</v>
      </c>
      <c r="C38" s="256">
        <f t="shared" si="0"/>
        <v>0</v>
      </c>
      <c r="D38" s="256">
        <f t="shared" si="0"/>
        <v>0</v>
      </c>
      <c r="E38" s="240">
        <v>0</v>
      </c>
      <c r="F38" s="240"/>
      <c r="G38" s="241"/>
      <c r="H38" s="241"/>
      <c r="I38" s="240">
        <v>0</v>
      </c>
      <c r="J38" s="240"/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>
        <v>0</v>
      </c>
      <c r="F39" s="240"/>
      <c r="G39" s="241"/>
      <c r="H39" s="241"/>
      <c r="I39" s="240">
        <v>0</v>
      </c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94</v>
      </c>
      <c r="C40" s="256">
        <f t="shared" si="0"/>
        <v>1</v>
      </c>
      <c r="D40" s="256">
        <f t="shared" si="0"/>
        <v>1</v>
      </c>
      <c r="E40" s="240">
        <v>0</v>
      </c>
      <c r="F40" s="240">
        <v>1</v>
      </c>
      <c r="G40" s="241"/>
      <c r="H40" s="241"/>
      <c r="I40" s="240">
        <v>1</v>
      </c>
      <c r="J40" s="240"/>
      <c r="K40" s="256">
        <f t="shared" si="1"/>
        <v>1</v>
      </c>
      <c r="L40" s="240">
        <v>1</v>
      </c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95</v>
      </c>
      <c r="C41" s="256">
        <f t="shared" si="0"/>
        <v>0</v>
      </c>
      <c r="D41" s="256">
        <f t="shared" si="0"/>
        <v>0</v>
      </c>
      <c r="E41" s="240">
        <v>0</v>
      </c>
      <c r="F41" s="240"/>
      <c r="G41" s="241"/>
      <c r="H41" s="241"/>
      <c r="I41" s="240">
        <v>0</v>
      </c>
      <c r="J41" s="240"/>
      <c r="K41" s="256">
        <f t="shared" si="1"/>
        <v>0</v>
      </c>
      <c r="L41" s="240"/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>
        <v>0</v>
      </c>
      <c r="F42" s="240"/>
      <c r="G42" s="241"/>
      <c r="H42" s="241"/>
      <c r="I42" s="240">
        <v>0</v>
      </c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0"/>
        <v>0</v>
      </c>
      <c r="E43" s="240">
        <v>0</v>
      </c>
      <c r="F43" s="240"/>
      <c r="G43" s="241"/>
      <c r="H43" s="241"/>
      <c r="I43" s="240">
        <v>0</v>
      </c>
      <c r="J43" s="240"/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0</v>
      </c>
      <c r="E44" s="240">
        <v>0</v>
      </c>
      <c r="F44" s="240"/>
      <c r="G44" s="241"/>
      <c r="H44" s="241"/>
      <c r="I44" s="240">
        <v>0</v>
      </c>
      <c r="J44" s="240"/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>
        <v>0</v>
      </c>
      <c r="F45" s="240"/>
      <c r="G45" s="241"/>
      <c r="H45" s="241"/>
      <c r="I45" s="240">
        <v>0</v>
      </c>
      <c r="J45" s="240"/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100</v>
      </c>
      <c r="C46" s="256">
        <f t="shared" si="0"/>
        <v>0</v>
      </c>
      <c r="D46" s="256">
        <f t="shared" si="0"/>
        <v>0</v>
      </c>
      <c r="E46" s="240">
        <v>0</v>
      </c>
      <c r="F46" s="240"/>
      <c r="G46" s="241"/>
      <c r="H46" s="241"/>
      <c r="I46" s="240">
        <v>0</v>
      </c>
      <c r="J46" s="240"/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>
        <v>0</v>
      </c>
      <c r="F47" s="240"/>
      <c r="G47" s="241"/>
      <c r="H47" s="241"/>
      <c r="I47" s="240">
        <v>0</v>
      </c>
      <c r="J47" s="240"/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102</v>
      </c>
      <c r="C48" s="262">
        <f t="shared" si="0"/>
        <v>12</v>
      </c>
      <c r="D48" s="262">
        <f t="shared" si="0"/>
        <v>35</v>
      </c>
      <c r="E48" s="263">
        <v>2</v>
      </c>
      <c r="F48" s="263">
        <v>4</v>
      </c>
      <c r="G48" s="264">
        <v>4</v>
      </c>
      <c r="H48" s="264"/>
      <c r="I48" s="263">
        <v>6</v>
      </c>
      <c r="J48" s="263">
        <v>31</v>
      </c>
      <c r="K48" s="262">
        <f t="shared" si="1"/>
        <v>35</v>
      </c>
      <c r="L48" s="263">
        <v>35</v>
      </c>
      <c r="M48" s="263"/>
      <c r="N48" s="264"/>
      <c r="O48" s="263"/>
      <c r="P48" s="264"/>
      <c r="Q48" s="265"/>
    </row>
    <row r="49" spans="1:17" ht="22.9" customHeight="1" thickBot="1">
      <c r="A49" s="494" t="s">
        <v>24</v>
      </c>
      <c r="B49" s="495"/>
      <c r="C49" s="270">
        <f>IF(SUM(C11:C48)='3'!C19, SUM(C11:C48),"ХАТО")</f>
        <v>124</v>
      </c>
      <c r="D49" s="270">
        <f t="shared" ref="D49:O49" si="2">SUM(D11:D48)</f>
        <v>117</v>
      </c>
      <c r="E49" s="270">
        <f t="shared" si="2"/>
        <v>25</v>
      </c>
      <c r="F49" s="270">
        <f t="shared" si="2"/>
        <v>16</v>
      </c>
      <c r="G49" s="270">
        <f t="shared" si="2"/>
        <v>8</v>
      </c>
      <c r="H49" s="270">
        <f t="shared" si="2"/>
        <v>3</v>
      </c>
      <c r="I49" s="270">
        <f t="shared" si="2"/>
        <v>91</v>
      </c>
      <c r="J49" s="270">
        <f t="shared" si="2"/>
        <v>98</v>
      </c>
      <c r="K49" s="270">
        <f t="shared" si="2"/>
        <v>117</v>
      </c>
      <c r="L49" s="270">
        <f t="shared" si="2"/>
        <v>117</v>
      </c>
      <c r="M49" s="270">
        <f t="shared" si="2"/>
        <v>0</v>
      </c>
      <c r="N49" s="270">
        <f t="shared" si="2"/>
        <v>0</v>
      </c>
      <c r="O49" s="270">
        <f t="shared" si="2"/>
        <v>0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3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4OiO6J5KBb1w90g4ZvySKh0pPFbPU8Cz8LyJ6XfLPttOZPPPnyJZTTdLQPkty7PBGVoFali7PsXN9DhziMEtrg==" saltValue="OdfmiIUnj5pzUOYU5BsyOA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9" zoomScale="55" zoomScaleNormal="40" zoomScaleSheetLayoutView="55" workbookViewId="0">
      <selection activeCell="I49" activeCellId="2" sqref="E49 G49 I49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209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0</v>
      </c>
      <c r="D11" s="257">
        <f>F11+H11+J11</f>
        <v>2</v>
      </c>
      <c r="E11" s="258"/>
      <c r="F11" s="258">
        <v>0</v>
      </c>
      <c r="G11" s="259">
        <v>0</v>
      </c>
      <c r="H11" s="259">
        <v>2</v>
      </c>
      <c r="I11" s="258"/>
      <c r="J11" s="258">
        <v>0</v>
      </c>
      <c r="K11" s="257">
        <f>IF((F11+H11+J11)&gt;=SUM(L11:O11),SUM(L11:O11),"ХАТО")</f>
        <v>0</v>
      </c>
      <c r="L11" s="258">
        <v>0</v>
      </c>
      <c r="M11" s="258">
        <v>0</v>
      </c>
      <c r="N11" s="259">
        <v>0</v>
      </c>
      <c r="O11" s="258">
        <v>0</v>
      </c>
      <c r="P11" s="259">
        <v>0</v>
      </c>
      <c r="Q11" s="260">
        <v>0</v>
      </c>
    </row>
    <row r="12" spans="1:17" ht="24" customHeight="1">
      <c r="A12" s="222">
        <v>2</v>
      </c>
      <c r="B12" s="223" t="s">
        <v>66</v>
      </c>
      <c r="C12" s="256">
        <f t="shared" ref="C12:D48" si="0">E12+G12+I12</f>
        <v>0</v>
      </c>
      <c r="D12" s="256">
        <f t="shared" si="0"/>
        <v>14</v>
      </c>
      <c r="E12" s="240"/>
      <c r="F12" s="240">
        <v>2</v>
      </c>
      <c r="G12" s="241">
        <v>0</v>
      </c>
      <c r="H12" s="241">
        <v>1</v>
      </c>
      <c r="I12" s="240"/>
      <c r="J12" s="240">
        <v>11</v>
      </c>
      <c r="K12" s="256">
        <f t="shared" ref="K12:K48" si="1">IF((F12+H12+J12)&gt;=SUM(L12:O12),SUM(L12:O12),"ХАТО")</f>
        <v>11</v>
      </c>
      <c r="L12" s="240">
        <v>5</v>
      </c>
      <c r="M12" s="240">
        <v>6</v>
      </c>
      <c r="N12" s="241">
        <v>0</v>
      </c>
      <c r="O12" s="240">
        <v>0</v>
      </c>
      <c r="P12" s="241">
        <v>0</v>
      </c>
      <c r="Q12" s="242">
        <v>2</v>
      </c>
    </row>
    <row r="13" spans="1:17" ht="24" customHeight="1">
      <c r="A13" s="222">
        <v>3</v>
      </c>
      <c r="B13" s="226" t="s">
        <v>67</v>
      </c>
      <c r="C13" s="256">
        <f t="shared" si="0"/>
        <v>0</v>
      </c>
      <c r="D13" s="256">
        <f t="shared" si="0"/>
        <v>0</v>
      </c>
      <c r="E13" s="240"/>
      <c r="F13" s="240">
        <v>0</v>
      </c>
      <c r="G13" s="241">
        <v>0</v>
      </c>
      <c r="H13" s="241">
        <v>0</v>
      </c>
      <c r="I13" s="240"/>
      <c r="J13" s="240">
        <v>0</v>
      </c>
      <c r="K13" s="256">
        <f t="shared" si="1"/>
        <v>0</v>
      </c>
      <c r="L13" s="240">
        <v>0</v>
      </c>
      <c r="M13" s="240">
        <v>0</v>
      </c>
      <c r="N13" s="241">
        <v>0</v>
      </c>
      <c r="O13" s="240">
        <v>0</v>
      </c>
      <c r="P13" s="241">
        <v>0</v>
      </c>
      <c r="Q13" s="242">
        <v>0</v>
      </c>
    </row>
    <row r="14" spans="1:17" ht="24" customHeight="1">
      <c r="A14" s="222">
        <v>4</v>
      </c>
      <c r="B14" s="226" t="s">
        <v>68</v>
      </c>
      <c r="C14" s="256">
        <f t="shared" si="0"/>
        <v>20</v>
      </c>
      <c r="D14" s="256">
        <f t="shared" si="0"/>
        <v>6</v>
      </c>
      <c r="E14" s="240">
        <v>5</v>
      </c>
      <c r="F14" s="240">
        <v>0</v>
      </c>
      <c r="G14" s="241">
        <v>0</v>
      </c>
      <c r="H14" s="241">
        <v>0</v>
      </c>
      <c r="I14" s="240">
        <v>15</v>
      </c>
      <c r="J14" s="240">
        <v>6</v>
      </c>
      <c r="K14" s="256">
        <f t="shared" si="1"/>
        <v>6</v>
      </c>
      <c r="L14" s="240">
        <v>0</v>
      </c>
      <c r="M14" s="240">
        <v>5</v>
      </c>
      <c r="N14" s="241">
        <v>0</v>
      </c>
      <c r="O14" s="240">
        <v>1</v>
      </c>
      <c r="P14" s="241">
        <v>0</v>
      </c>
      <c r="Q14" s="242">
        <v>2</v>
      </c>
    </row>
    <row r="15" spans="1:17" ht="24" customHeight="1">
      <c r="A15" s="222">
        <v>5</v>
      </c>
      <c r="B15" s="226" t="s">
        <v>69</v>
      </c>
      <c r="C15" s="256">
        <f t="shared" si="0"/>
        <v>37</v>
      </c>
      <c r="D15" s="256">
        <f t="shared" si="0"/>
        <v>26</v>
      </c>
      <c r="E15" s="240">
        <v>17</v>
      </c>
      <c r="F15" s="240">
        <v>0</v>
      </c>
      <c r="G15" s="241">
        <v>0</v>
      </c>
      <c r="H15" s="241">
        <v>1</v>
      </c>
      <c r="I15" s="240">
        <v>20</v>
      </c>
      <c r="J15" s="240">
        <v>25</v>
      </c>
      <c r="K15" s="256">
        <f t="shared" si="1"/>
        <v>17</v>
      </c>
      <c r="L15" s="240">
        <v>1</v>
      </c>
      <c r="M15" s="240">
        <v>15</v>
      </c>
      <c r="N15" s="241">
        <v>0</v>
      </c>
      <c r="O15" s="240">
        <v>1</v>
      </c>
      <c r="P15" s="241">
        <v>0</v>
      </c>
      <c r="Q15" s="242">
        <v>2</v>
      </c>
    </row>
    <row r="16" spans="1:17" ht="24" customHeight="1">
      <c r="A16" s="222">
        <v>6</v>
      </c>
      <c r="B16" s="226" t="s">
        <v>70</v>
      </c>
      <c r="C16" s="256">
        <f t="shared" si="0"/>
        <v>28</v>
      </c>
      <c r="D16" s="256">
        <f t="shared" si="0"/>
        <v>1</v>
      </c>
      <c r="E16" s="240">
        <v>13</v>
      </c>
      <c r="F16" s="240">
        <v>0</v>
      </c>
      <c r="G16" s="241">
        <v>0</v>
      </c>
      <c r="H16" s="241">
        <v>0</v>
      </c>
      <c r="I16" s="240">
        <v>15</v>
      </c>
      <c r="J16" s="240">
        <v>1</v>
      </c>
      <c r="K16" s="256">
        <f t="shared" si="1"/>
        <v>1</v>
      </c>
      <c r="L16" s="240">
        <v>0</v>
      </c>
      <c r="M16" s="240">
        <v>1</v>
      </c>
      <c r="N16" s="241">
        <v>0</v>
      </c>
      <c r="O16" s="240">
        <v>0</v>
      </c>
      <c r="P16" s="241">
        <v>0</v>
      </c>
      <c r="Q16" s="242">
        <v>0</v>
      </c>
    </row>
    <row r="17" spans="1:17" ht="24" customHeight="1">
      <c r="A17" s="222">
        <v>7</v>
      </c>
      <c r="B17" s="226" t="s">
        <v>71</v>
      </c>
      <c r="C17" s="256">
        <f t="shared" si="0"/>
        <v>60</v>
      </c>
      <c r="D17" s="256">
        <f t="shared" si="0"/>
        <v>45</v>
      </c>
      <c r="E17" s="240">
        <v>25</v>
      </c>
      <c r="F17" s="240">
        <v>9</v>
      </c>
      <c r="G17" s="241">
        <v>0</v>
      </c>
      <c r="H17" s="241">
        <v>3</v>
      </c>
      <c r="I17" s="240">
        <v>35</v>
      </c>
      <c r="J17" s="240">
        <v>33</v>
      </c>
      <c r="K17" s="256">
        <f t="shared" si="1"/>
        <v>45</v>
      </c>
      <c r="L17" s="240">
        <v>6</v>
      </c>
      <c r="M17" s="240">
        <v>38</v>
      </c>
      <c r="N17" s="241">
        <v>0</v>
      </c>
      <c r="O17" s="240">
        <v>1</v>
      </c>
      <c r="P17" s="241">
        <v>0</v>
      </c>
      <c r="Q17" s="242">
        <v>7</v>
      </c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0"/>
        <v>0</v>
      </c>
      <c r="E18" s="240"/>
      <c r="F18" s="240">
        <v>0</v>
      </c>
      <c r="G18" s="241">
        <v>0</v>
      </c>
      <c r="H18" s="241">
        <v>0</v>
      </c>
      <c r="I18" s="240"/>
      <c r="J18" s="240">
        <v>0</v>
      </c>
      <c r="K18" s="256">
        <f t="shared" si="1"/>
        <v>0</v>
      </c>
      <c r="L18" s="240">
        <v>0</v>
      </c>
      <c r="M18" s="240">
        <v>0</v>
      </c>
      <c r="N18" s="241">
        <v>0</v>
      </c>
      <c r="O18" s="240">
        <v>0</v>
      </c>
      <c r="P18" s="241">
        <v>0</v>
      </c>
      <c r="Q18" s="242">
        <v>0</v>
      </c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/>
      <c r="F19" s="240">
        <v>0</v>
      </c>
      <c r="G19" s="241">
        <v>0</v>
      </c>
      <c r="H19" s="241">
        <v>0</v>
      </c>
      <c r="I19" s="240"/>
      <c r="J19" s="240">
        <v>0</v>
      </c>
      <c r="K19" s="256">
        <f t="shared" si="1"/>
        <v>0</v>
      </c>
      <c r="L19" s="240">
        <v>0</v>
      </c>
      <c r="M19" s="240">
        <v>0</v>
      </c>
      <c r="N19" s="241">
        <v>0</v>
      </c>
      <c r="O19" s="240">
        <v>0</v>
      </c>
      <c r="P19" s="241">
        <v>0</v>
      </c>
      <c r="Q19" s="242">
        <v>0</v>
      </c>
    </row>
    <row r="20" spans="1:17" ht="24" customHeight="1">
      <c r="A20" s="222">
        <v>10</v>
      </c>
      <c r="B20" s="226" t="s">
        <v>74</v>
      </c>
      <c r="C20" s="256">
        <f t="shared" si="0"/>
        <v>5</v>
      </c>
      <c r="D20" s="256">
        <f t="shared" si="0"/>
        <v>6</v>
      </c>
      <c r="E20" s="240">
        <v>1</v>
      </c>
      <c r="F20" s="240">
        <v>1</v>
      </c>
      <c r="G20" s="241">
        <v>0</v>
      </c>
      <c r="H20" s="241">
        <v>0</v>
      </c>
      <c r="I20" s="240">
        <v>4</v>
      </c>
      <c r="J20" s="240">
        <v>5</v>
      </c>
      <c r="K20" s="256">
        <f t="shared" si="1"/>
        <v>5</v>
      </c>
      <c r="L20" s="240">
        <v>0</v>
      </c>
      <c r="M20" s="240">
        <v>4</v>
      </c>
      <c r="N20" s="241">
        <v>0</v>
      </c>
      <c r="O20" s="240">
        <v>1</v>
      </c>
      <c r="P20" s="241">
        <v>0</v>
      </c>
      <c r="Q20" s="242">
        <v>0</v>
      </c>
    </row>
    <row r="21" spans="1:17" ht="24" customHeight="1">
      <c r="A21" s="222">
        <v>11</v>
      </c>
      <c r="B21" s="226" t="s">
        <v>75</v>
      </c>
      <c r="C21" s="256">
        <f t="shared" si="0"/>
        <v>26</v>
      </c>
      <c r="D21" s="256">
        <f t="shared" si="0"/>
        <v>13</v>
      </c>
      <c r="E21" s="240">
        <v>1</v>
      </c>
      <c r="F21" s="240">
        <v>1</v>
      </c>
      <c r="G21" s="241">
        <v>0</v>
      </c>
      <c r="H21" s="241">
        <v>2</v>
      </c>
      <c r="I21" s="240">
        <v>25</v>
      </c>
      <c r="J21" s="240">
        <v>10</v>
      </c>
      <c r="K21" s="256">
        <f t="shared" si="1"/>
        <v>13</v>
      </c>
      <c r="L21" s="240">
        <v>5</v>
      </c>
      <c r="M21" s="240">
        <v>6</v>
      </c>
      <c r="N21" s="241">
        <v>0</v>
      </c>
      <c r="O21" s="240">
        <v>2</v>
      </c>
      <c r="P21" s="241">
        <v>0</v>
      </c>
      <c r="Q21" s="242">
        <v>3</v>
      </c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1</v>
      </c>
      <c r="E22" s="240"/>
      <c r="F22" s="240">
        <v>1</v>
      </c>
      <c r="G22" s="241">
        <v>0</v>
      </c>
      <c r="H22" s="241">
        <v>0</v>
      </c>
      <c r="I22" s="240"/>
      <c r="J22" s="240">
        <v>0</v>
      </c>
      <c r="K22" s="256">
        <f t="shared" si="1"/>
        <v>1</v>
      </c>
      <c r="L22" s="240">
        <v>0</v>
      </c>
      <c r="M22" s="240">
        <v>1</v>
      </c>
      <c r="N22" s="241">
        <v>0</v>
      </c>
      <c r="O22" s="240">
        <v>0</v>
      </c>
      <c r="P22" s="241">
        <v>0</v>
      </c>
      <c r="Q22" s="242">
        <v>1</v>
      </c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/>
      <c r="F23" s="240">
        <v>0</v>
      </c>
      <c r="G23" s="241">
        <v>0</v>
      </c>
      <c r="H23" s="241">
        <v>0</v>
      </c>
      <c r="I23" s="240"/>
      <c r="J23" s="240">
        <v>0</v>
      </c>
      <c r="K23" s="256">
        <f t="shared" si="1"/>
        <v>0</v>
      </c>
      <c r="L23" s="240">
        <v>0</v>
      </c>
      <c r="M23" s="240">
        <v>0</v>
      </c>
      <c r="N23" s="241">
        <v>0</v>
      </c>
      <c r="O23" s="240">
        <v>0</v>
      </c>
      <c r="P23" s="241">
        <v>0</v>
      </c>
      <c r="Q23" s="242">
        <v>0</v>
      </c>
    </row>
    <row r="24" spans="1:17" ht="24" customHeight="1">
      <c r="A24" s="222">
        <v>14</v>
      </c>
      <c r="B24" s="226" t="s">
        <v>78</v>
      </c>
      <c r="C24" s="256">
        <f t="shared" si="0"/>
        <v>0</v>
      </c>
      <c r="D24" s="256">
        <f t="shared" si="0"/>
        <v>3</v>
      </c>
      <c r="E24" s="240"/>
      <c r="F24" s="240">
        <v>0</v>
      </c>
      <c r="G24" s="241">
        <v>0</v>
      </c>
      <c r="H24" s="241">
        <v>0</v>
      </c>
      <c r="I24" s="240"/>
      <c r="J24" s="240">
        <v>3</v>
      </c>
      <c r="K24" s="256">
        <f t="shared" si="1"/>
        <v>3</v>
      </c>
      <c r="L24" s="240">
        <v>0</v>
      </c>
      <c r="M24" s="240">
        <v>3</v>
      </c>
      <c r="N24" s="241">
        <v>0</v>
      </c>
      <c r="O24" s="240">
        <v>0</v>
      </c>
      <c r="P24" s="241">
        <v>0</v>
      </c>
      <c r="Q24" s="242">
        <v>0</v>
      </c>
    </row>
    <row r="25" spans="1:17" ht="24" customHeight="1">
      <c r="A25" s="222">
        <v>15</v>
      </c>
      <c r="B25" s="226" t="s">
        <v>79</v>
      </c>
      <c r="C25" s="256">
        <f t="shared" si="0"/>
        <v>68</v>
      </c>
      <c r="D25" s="256">
        <f t="shared" si="0"/>
        <v>23</v>
      </c>
      <c r="E25" s="240">
        <v>2</v>
      </c>
      <c r="F25" s="240">
        <v>6</v>
      </c>
      <c r="G25" s="241">
        <v>0</v>
      </c>
      <c r="H25" s="241">
        <v>2</v>
      </c>
      <c r="I25" s="240">
        <v>66</v>
      </c>
      <c r="J25" s="240">
        <v>15</v>
      </c>
      <c r="K25" s="256">
        <f t="shared" si="1"/>
        <v>23</v>
      </c>
      <c r="L25" s="240">
        <v>1</v>
      </c>
      <c r="M25" s="240">
        <v>19</v>
      </c>
      <c r="N25" s="241">
        <v>0</v>
      </c>
      <c r="O25" s="240">
        <v>3</v>
      </c>
      <c r="P25" s="241">
        <v>0</v>
      </c>
      <c r="Q25" s="242">
        <v>4</v>
      </c>
    </row>
    <row r="26" spans="1:17" ht="24" customHeight="1">
      <c r="A26" s="222">
        <v>16</v>
      </c>
      <c r="B26" s="226" t="s">
        <v>80</v>
      </c>
      <c r="C26" s="256">
        <f t="shared" si="0"/>
        <v>45</v>
      </c>
      <c r="D26" s="256">
        <f t="shared" si="0"/>
        <v>49</v>
      </c>
      <c r="E26" s="240">
        <v>10</v>
      </c>
      <c r="F26" s="240">
        <v>11</v>
      </c>
      <c r="G26" s="241">
        <v>0</v>
      </c>
      <c r="H26" s="241">
        <v>2</v>
      </c>
      <c r="I26" s="240">
        <v>35</v>
      </c>
      <c r="J26" s="240">
        <v>36</v>
      </c>
      <c r="K26" s="256">
        <f t="shared" si="1"/>
        <v>39</v>
      </c>
      <c r="L26" s="240">
        <v>5</v>
      </c>
      <c r="M26" s="240">
        <v>30</v>
      </c>
      <c r="N26" s="241">
        <v>0</v>
      </c>
      <c r="O26" s="240">
        <v>4</v>
      </c>
      <c r="P26" s="241">
        <v>0</v>
      </c>
      <c r="Q26" s="242">
        <v>5</v>
      </c>
    </row>
    <row r="27" spans="1:17" ht="24" customHeight="1">
      <c r="A27" s="222">
        <v>17</v>
      </c>
      <c r="B27" s="226" t="s">
        <v>81</v>
      </c>
      <c r="C27" s="256">
        <f t="shared" si="0"/>
        <v>13</v>
      </c>
      <c r="D27" s="256">
        <f t="shared" si="0"/>
        <v>4</v>
      </c>
      <c r="E27" s="240">
        <v>3</v>
      </c>
      <c r="F27" s="240">
        <v>1</v>
      </c>
      <c r="G27" s="241">
        <v>0</v>
      </c>
      <c r="H27" s="241">
        <v>1</v>
      </c>
      <c r="I27" s="240">
        <v>10</v>
      </c>
      <c r="J27" s="240">
        <v>2</v>
      </c>
      <c r="K27" s="256">
        <f t="shared" si="1"/>
        <v>3</v>
      </c>
      <c r="L27" s="240">
        <v>0</v>
      </c>
      <c r="M27" s="240">
        <v>2</v>
      </c>
      <c r="N27" s="241">
        <v>0</v>
      </c>
      <c r="O27" s="240">
        <v>1</v>
      </c>
      <c r="P27" s="241">
        <v>0</v>
      </c>
      <c r="Q27" s="242">
        <v>1</v>
      </c>
    </row>
    <row r="28" spans="1:17" ht="24" customHeight="1">
      <c r="A28" s="222">
        <v>18</v>
      </c>
      <c r="B28" s="226" t="s">
        <v>82</v>
      </c>
      <c r="C28" s="256">
        <f t="shared" si="0"/>
        <v>19</v>
      </c>
      <c r="D28" s="256">
        <f t="shared" si="0"/>
        <v>76</v>
      </c>
      <c r="E28" s="240">
        <v>4</v>
      </c>
      <c r="F28" s="240">
        <v>19</v>
      </c>
      <c r="G28" s="241">
        <v>0</v>
      </c>
      <c r="H28" s="241">
        <v>1</v>
      </c>
      <c r="I28" s="240">
        <v>15</v>
      </c>
      <c r="J28" s="240">
        <v>56</v>
      </c>
      <c r="K28" s="256">
        <f t="shared" si="1"/>
        <v>66</v>
      </c>
      <c r="L28" s="240">
        <v>7</v>
      </c>
      <c r="M28" s="240">
        <v>58</v>
      </c>
      <c r="N28" s="241">
        <v>0</v>
      </c>
      <c r="O28" s="240">
        <v>1</v>
      </c>
      <c r="P28" s="241">
        <v>0</v>
      </c>
      <c r="Q28" s="242">
        <v>1</v>
      </c>
    </row>
    <row r="29" spans="1:17" ht="24" customHeight="1">
      <c r="A29" s="222">
        <v>19</v>
      </c>
      <c r="B29" s="226" t="s">
        <v>83</v>
      </c>
      <c r="C29" s="256">
        <f t="shared" si="0"/>
        <v>0</v>
      </c>
      <c r="D29" s="256">
        <f t="shared" si="0"/>
        <v>1</v>
      </c>
      <c r="E29" s="240"/>
      <c r="F29" s="240">
        <v>1</v>
      </c>
      <c r="G29" s="241">
        <v>0</v>
      </c>
      <c r="H29" s="241">
        <v>0</v>
      </c>
      <c r="I29" s="240"/>
      <c r="J29" s="240">
        <v>0</v>
      </c>
      <c r="K29" s="256">
        <f t="shared" si="1"/>
        <v>1</v>
      </c>
      <c r="L29" s="240">
        <v>0</v>
      </c>
      <c r="M29" s="240">
        <v>0</v>
      </c>
      <c r="N29" s="241">
        <v>0</v>
      </c>
      <c r="O29" s="240">
        <v>1</v>
      </c>
      <c r="P29" s="241">
        <v>0</v>
      </c>
      <c r="Q29" s="242">
        <v>0</v>
      </c>
    </row>
    <row r="30" spans="1:17" ht="24" customHeight="1">
      <c r="A30" s="222">
        <v>20</v>
      </c>
      <c r="B30" s="226" t="s">
        <v>84</v>
      </c>
      <c r="C30" s="256">
        <f t="shared" si="0"/>
        <v>6</v>
      </c>
      <c r="D30" s="256">
        <f t="shared" si="0"/>
        <v>11</v>
      </c>
      <c r="E30" s="240">
        <v>2</v>
      </c>
      <c r="F30" s="240">
        <v>1</v>
      </c>
      <c r="G30" s="241">
        <v>0</v>
      </c>
      <c r="H30" s="241">
        <v>1</v>
      </c>
      <c r="I30" s="240">
        <v>4</v>
      </c>
      <c r="J30" s="240">
        <v>9</v>
      </c>
      <c r="K30" s="256">
        <f t="shared" si="1"/>
        <v>10</v>
      </c>
      <c r="L30" s="240">
        <v>2</v>
      </c>
      <c r="M30" s="240">
        <v>6</v>
      </c>
      <c r="N30" s="241">
        <v>0</v>
      </c>
      <c r="O30" s="240">
        <v>2</v>
      </c>
      <c r="P30" s="241">
        <v>0</v>
      </c>
      <c r="Q30" s="242">
        <v>0</v>
      </c>
    </row>
    <row r="31" spans="1:17" ht="24" customHeight="1">
      <c r="A31" s="222">
        <v>21</v>
      </c>
      <c r="B31" s="226" t="s">
        <v>85</v>
      </c>
      <c r="C31" s="256">
        <f t="shared" si="0"/>
        <v>5</v>
      </c>
      <c r="D31" s="256">
        <f t="shared" si="0"/>
        <v>2</v>
      </c>
      <c r="E31" s="240"/>
      <c r="F31" s="240">
        <v>0</v>
      </c>
      <c r="G31" s="241">
        <v>0</v>
      </c>
      <c r="H31" s="241">
        <v>0</v>
      </c>
      <c r="I31" s="240">
        <v>5</v>
      </c>
      <c r="J31" s="240">
        <v>2</v>
      </c>
      <c r="K31" s="256">
        <f t="shared" si="1"/>
        <v>2</v>
      </c>
      <c r="L31" s="240">
        <v>0</v>
      </c>
      <c r="M31" s="240">
        <v>1</v>
      </c>
      <c r="N31" s="241">
        <v>0</v>
      </c>
      <c r="O31" s="240">
        <v>1</v>
      </c>
      <c r="P31" s="241">
        <v>0</v>
      </c>
      <c r="Q31" s="242">
        <v>0</v>
      </c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0"/>
        <v>1</v>
      </c>
      <c r="E32" s="240"/>
      <c r="F32" s="240">
        <v>0</v>
      </c>
      <c r="G32" s="241">
        <v>0</v>
      </c>
      <c r="H32" s="241">
        <v>0</v>
      </c>
      <c r="I32" s="240"/>
      <c r="J32" s="240">
        <v>1</v>
      </c>
      <c r="K32" s="256">
        <f t="shared" si="1"/>
        <v>1</v>
      </c>
      <c r="L32" s="240">
        <v>1</v>
      </c>
      <c r="M32" s="240">
        <v>0</v>
      </c>
      <c r="N32" s="241">
        <v>0</v>
      </c>
      <c r="O32" s="240">
        <v>0</v>
      </c>
      <c r="P32" s="241">
        <v>0</v>
      </c>
      <c r="Q32" s="242">
        <v>0</v>
      </c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0"/>
        <v>0</v>
      </c>
      <c r="E33" s="240"/>
      <c r="F33" s="240">
        <v>0</v>
      </c>
      <c r="G33" s="241">
        <v>0</v>
      </c>
      <c r="H33" s="241">
        <v>0</v>
      </c>
      <c r="I33" s="240"/>
      <c r="J33" s="240">
        <v>0</v>
      </c>
      <c r="K33" s="256">
        <f t="shared" si="1"/>
        <v>0</v>
      </c>
      <c r="L33" s="240">
        <v>0</v>
      </c>
      <c r="M33" s="240">
        <v>0</v>
      </c>
      <c r="N33" s="241">
        <v>0</v>
      </c>
      <c r="O33" s="240">
        <v>0</v>
      </c>
      <c r="P33" s="241">
        <v>0</v>
      </c>
      <c r="Q33" s="242">
        <v>0</v>
      </c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/>
      <c r="F34" s="240">
        <v>0</v>
      </c>
      <c r="G34" s="241">
        <v>0</v>
      </c>
      <c r="H34" s="241">
        <v>0</v>
      </c>
      <c r="I34" s="240"/>
      <c r="J34" s="240">
        <v>0</v>
      </c>
      <c r="K34" s="256">
        <f t="shared" si="1"/>
        <v>0</v>
      </c>
      <c r="L34" s="240">
        <v>0</v>
      </c>
      <c r="M34" s="240">
        <v>0</v>
      </c>
      <c r="N34" s="241">
        <v>0</v>
      </c>
      <c r="O34" s="240">
        <v>0</v>
      </c>
      <c r="P34" s="241">
        <v>0</v>
      </c>
      <c r="Q34" s="242">
        <v>0</v>
      </c>
    </row>
    <row r="35" spans="1:17" ht="24" customHeight="1">
      <c r="A35" s="222">
        <v>25</v>
      </c>
      <c r="B35" s="226" t="s">
        <v>89</v>
      </c>
      <c r="C35" s="256">
        <f t="shared" si="0"/>
        <v>2</v>
      </c>
      <c r="D35" s="256">
        <f t="shared" si="0"/>
        <v>1</v>
      </c>
      <c r="E35" s="240">
        <v>2</v>
      </c>
      <c r="F35" s="240">
        <v>0</v>
      </c>
      <c r="G35" s="241">
        <v>0</v>
      </c>
      <c r="H35" s="241">
        <v>1</v>
      </c>
      <c r="I35" s="240"/>
      <c r="J35" s="240">
        <v>0</v>
      </c>
      <c r="K35" s="256">
        <f t="shared" si="1"/>
        <v>1</v>
      </c>
      <c r="L35" s="240">
        <v>0</v>
      </c>
      <c r="M35" s="240">
        <v>1</v>
      </c>
      <c r="N35" s="241">
        <v>0</v>
      </c>
      <c r="O35" s="240">
        <v>0</v>
      </c>
      <c r="P35" s="241">
        <v>0</v>
      </c>
      <c r="Q35" s="242">
        <v>1</v>
      </c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0"/>
        <v>1</v>
      </c>
      <c r="E36" s="240"/>
      <c r="F36" s="240">
        <v>0</v>
      </c>
      <c r="G36" s="241">
        <v>0</v>
      </c>
      <c r="H36" s="241">
        <v>1</v>
      </c>
      <c r="I36" s="240"/>
      <c r="J36" s="240">
        <v>0</v>
      </c>
      <c r="K36" s="256">
        <f t="shared" si="1"/>
        <v>1</v>
      </c>
      <c r="L36" s="240">
        <v>0</v>
      </c>
      <c r="M36" s="240">
        <v>1</v>
      </c>
      <c r="N36" s="241">
        <v>0</v>
      </c>
      <c r="O36" s="240">
        <v>0</v>
      </c>
      <c r="P36" s="241">
        <v>0</v>
      </c>
      <c r="Q36" s="242">
        <v>1</v>
      </c>
    </row>
    <row r="37" spans="1:17" ht="24" customHeight="1">
      <c r="A37" s="222">
        <v>27</v>
      </c>
      <c r="B37" s="226" t="s">
        <v>91</v>
      </c>
      <c r="C37" s="256">
        <f t="shared" si="0"/>
        <v>3</v>
      </c>
      <c r="D37" s="256">
        <f t="shared" si="0"/>
        <v>11</v>
      </c>
      <c r="E37" s="240">
        <v>3</v>
      </c>
      <c r="F37" s="240">
        <v>0</v>
      </c>
      <c r="G37" s="241">
        <v>0</v>
      </c>
      <c r="H37" s="241">
        <v>1</v>
      </c>
      <c r="I37" s="240"/>
      <c r="J37" s="240">
        <v>10</v>
      </c>
      <c r="K37" s="256">
        <f t="shared" si="1"/>
        <v>4</v>
      </c>
      <c r="L37" s="240">
        <v>3</v>
      </c>
      <c r="M37" s="240">
        <v>0</v>
      </c>
      <c r="N37" s="241">
        <v>0</v>
      </c>
      <c r="O37" s="240">
        <v>1</v>
      </c>
      <c r="P37" s="241">
        <v>0</v>
      </c>
      <c r="Q37" s="242">
        <v>2</v>
      </c>
    </row>
    <row r="38" spans="1:17" ht="24" customHeight="1">
      <c r="A38" s="222">
        <v>28</v>
      </c>
      <c r="B38" s="226" t="s">
        <v>92</v>
      </c>
      <c r="C38" s="256">
        <f t="shared" si="0"/>
        <v>0</v>
      </c>
      <c r="D38" s="256">
        <f t="shared" si="0"/>
        <v>0</v>
      </c>
      <c r="E38" s="240"/>
      <c r="F38" s="240">
        <v>0</v>
      </c>
      <c r="G38" s="241">
        <v>0</v>
      </c>
      <c r="H38" s="241">
        <v>0</v>
      </c>
      <c r="I38" s="240"/>
      <c r="J38" s="240">
        <v>0</v>
      </c>
      <c r="K38" s="256">
        <f t="shared" si="1"/>
        <v>0</v>
      </c>
      <c r="L38" s="240">
        <v>0</v>
      </c>
      <c r="M38" s="240">
        <v>0</v>
      </c>
      <c r="N38" s="241">
        <v>0</v>
      </c>
      <c r="O38" s="240">
        <v>0</v>
      </c>
      <c r="P38" s="241">
        <v>0</v>
      </c>
      <c r="Q38" s="242">
        <v>0</v>
      </c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/>
      <c r="F39" s="240">
        <v>0</v>
      </c>
      <c r="G39" s="241">
        <v>0</v>
      </c>
      <c r="H39" s="241">
        <v>0</v>
      </c>
      <c r="I39" s="240"/>
      <c r="J39" s="240">
        <v>0</v>
      </c>
      <c r="K39" s="256">
        <f t="shared" si="1"/>
        <v>0</v>
      </c>
      <c r="L39" s="240">
        <v>0</v>
      </c>
      <c r="M39" s="240">
        <v>0</v>
      </c>
      <c r="N39" s="241">
        <v>0</v>
      </c>
      <c r="O39" s="240">
        <v>0</v>
      </c>
      <c r="P39" s="241">
        <v>0</v>
      </c>
      <c r="Q39" s="242">
        <v>0</v>
      </c>
    </row>
    <row r="40" spans="1:17" ht="24" customHeight="1">
      <c r="A40" s="255">
        <v>30</v>
      </c>
      <c r="B40" s="227" t="s">
        <v>94</v>
      </c>
      <c r="C40" s="256">
        <f t="shared" si="0"/>
        <v>0</v>
      </c>
      <c r="D40" s="256">
        <f t="shared" si="0"/>
        <v>1</v>
      </c>
      <c r="E40" s="240"/>
      <c r="F40" s="240">
        <v>0</v>
      </c>
      <c r="G40" s="241">
        <v>0</v>
      </c>
      <c r="H40" s="241">
        <v>0</v>
      </c>
      <c r="I40" s="240"/>
      <c r="J40" s="240">
        <v>1</v>
      </c>
      <c r="K40" s="256">
        <f t="shared" si="1"/>
        <v>1</v>
      </c>
      <c r="L40" s="240">
        <v>1</v>
      </c>
      <c r="M40" s="240">
        <v>0</v>
      </c>
      <c r="N40" s="241">
        <v>0</v>
      </c>
      <c r="O40" s="240">
        <v>0</v>
      </c>
      <c r="P40" s="241">
        <v>0</v>
      </c>
      <c r="Q40" s="242">
        <v>3</v>
      </c>
    </row>
    <row r="41" spans="1:17" ht="24" customHeight="1">
      <c r="A41" s="255">
        <v>31</v>
      </c>
      <c r="B41" s="227" t="s">
        <v>95</v>
      </c>
      <c r="C41" s="256">
        <f t="shared" si="0"/>
        <v>10</v>
      </c>
      <c r="D41" s="256">
        <f t="shared" si="0"/>
        <v>1</v>
      </c>
      <c r="E41" s="240">
        <v>5</v>
      </c>
      <c r="F41" s="240">
        <v>1</v>
      </c>
      <c r="G41" s="241">
        <v>0</v>
      </c>
      <c r="H41" s="241">
        <v>0</v>
      </c>
      <c r="I41" s="240">
        <v>5</v>
      </c>
      <c r="J41" s="240">
        <v>0</v>
      </c>
      <c r="K41" s="256">
        <f t="shared" si="1"/>
        <v>1</v>
      </c>
      <c r="L41" s="240">
        <v>0</v>
      </c>
      <c r="M41" s="240">
        <v>1</v>
      </c>
      <c r="N41" s="241">
        <v>0</v>
      </c>
      <c r="O41" s="240">
        <v>0</v>
      </c>
      <c r="P41" s="241">
        <v>0</v>
      </c>
      <c r="Q41" s="242">
        <v>0</v>
      </c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/>
      <c r="F42" s="240">
        <v>0</v>
      </c>
      <c r="G42" s="241">
        <v>0</v>
      </c>
      <c r="H42" s="241">
        <v>0</v>
      </c>
      <c r="I42" s="240"/>
      <c r="J42" s="240">
        <v>0</v>
      </c>
      <c r="K42" s="256">
        <f t="shared" si="1"/>
        <v>0</v>
      </c>
      <c r="L42" s="240">
        <v>0</v>
      </c>
      <c r="M42" s="240">
        <v>0</v>
      </c>
      <c r="N42" s="241">
        <v>0</v>
      </c>
      <c r="O42" s="240">
        <v>0</v>
      </c>
      <c r="P42" s="241">
        <v>0</v>
      </c>
      <c r="Q42" s="242">
        <v>0</v>
      </c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0"/>
        <v>0</v>
      </c>
      <c r="E43" s="240"/>
      <c r="F43" s="240">
        <v>0</v>
      </c>
      <c r="G43" s="241">
        <v>0</v>
      </c>
      <c r="H43" s="241">
        <v>0</v>
      </c>
      <c r="I43" s="240"/>
      <c r="J43" s="240">
        <v>0</v>
      </c>
      <c r="K43" s="256">
        <f t="shared" si="1"/>
        <v>0</v>
      </c>
      <c r="L43" s="240">
        <v>0</v>
      </c>
      <c r="M43" s="240">
        <v>0</v>
      </c>
      <c r="N43" s="241">
        <v>0</v>
      </c>
      <c r="O43" s="240">
        <v>0</v>
      </c>
      <c r="P43" s="241">
        <v>0</v>
      </c>
      <c r="Q43" s="242">
        <v>0</v>
      </c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1</v>
      </c>
      <c r="E44" s="240"/>
      <c r="F44" s="240">
        <v>0</v>
      </c>
      <c r="G44" s="241">
        <v>0</v>
      </c>
      <c r="H44" s="241">
        <v>0</v>
      </c>
      <c r="I44" s="240"/>
      <c r="J44" s="240">
        <v>1</v>
      </c>
      <c r="K44" s="256">
        <f t="shared" si="1"/>
        <v>1</v>
      </c>
      <c r="L44" s="240">
        <v>0</v>
      </c>
      <c r="M44" s="240">
        <v>1</v>
      </c>
      <c r="N44" s="241">
        <v>0</v>
      </c>
      <c r="O44" s="240">
        <v>0</v>
      </c>
      <c r="P44" s="241">
        <v>0</v>
      </c>
      <c r="Q44" s="242">
        <v>1</v>
      </c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/>
      <c r="F45" s="240">
        <v>0</v>
      </c>
      <c r="G45" s="241">
        <v>0</v>
      </c>
      <c r="H45" s="241">
        <v>0</v>
      </c>
      <c r="I45" s="240"/>
      <c r="J45" s="240">
        <v>0</v>
      </c>
      <c r="K45" s="256">
        <f t="shared" si="1"/>
        <v>0</v>
      </c>
      <c r="L45" s="240">
        <v>0</v>
      </c>
      <c r="M45" s="240">
        <v>0</v>
      </c>
      <c r="N45" s="241">
        <v>0</v>
      </c>
      <c r="O45" s="240">
        <v>0</v>
      </c>
      <c r="P45" s="241">
        <v>0</v>
      </c>
      <c r="Q45" s="242">
        <v>0</v>
      </c>
    </row>
    <row r="46" spans="1:17" ht="24" customHeight="1">
      <c r="A46" s="255">
        <v>36</v>
      </c>
      <c r="B46" s="227" t="s">
        <v>100</v>
      </c>
      <c r="C46" s="256">
        <f t="shared" si="0"/>
        <v>0</v>
      </c>
      <c r="D46" s="256">
        <f t="shared" si="0"/>
        <v>0</v>
      </c>
      <c r="E46" s="240"/>
      <c r="F46" s="240">
        <v>0</v>
      </c>
      <c r="G46" s="241">
        <v>0</v>
      </c>
      <c r="H46" s="241">
        <v>0</v>
      </c>
      <c r="I46" s="240"/>
      <c r="J46" s="240">
        <v>0</v>
      </c>
      <c r="K46" s="256">
        <f t="shared" si="1"/>
        <v>0</v>
      </c>
      <c r="L46" s="240">
        <v>0</v>
      </c>
      <c r="M46" s="240">
        <v>0</v>
      </c>
      <c r="N46" s="241">
        <v>0</v>
      </c>
      <c r="O46" s="240">
        <v>0</v>
      </c>
      <c r="P46" s="241">
        <v>0</v>
      </c>
      <c r="Q46" s="242">
        <v>0</v>
      </c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/>
      <c r="F47" s="240">
        <v>0</v>
      </c>
      <c r="G47" s="241">
        <v>0</v>
      </c>
      <c r="H47" s="241">
        <v>0</v>
      </c>
      <c r="I47" s="240"/>
      <c r="J47" s="240">
        <v>0</v>
      </c>
      <c r="K47" s="256">
        <f t="shared" si="1"/>
        <v>0</v>
      </c>
      <c r="L47" s="240">
        <v>0</v>
      </c>
      <c r="M47" s="240">
        <v>0</v>
      </c>
      <c r="N47" s="241">
        <v>0</v>
      </c>
      <c r="O47" s="240">
        <v>0</v>
      </c>
      <c r="P47" s="241">
        <v>0</v>
      </c>
      <c r="Q47" s="242">
        <v>0</v>
      </c>
    </row>
    <row r="48" spans="1:17" ht="24" customHeight="1" thickBot="1">
      <c r="A48" s="261">
        <v>38</v>
      </c>
      <c r="B48" s="229" t="s">
        <v>102</v>
      </c>
      <c r="C48" s="262">
        <f t="shared" si="0"/>
        <v>7</v>
      </c>
      <c r="D48" s="262">
        <f t="shared" si="0"/>
        <v>106</v>
      </c>
      <c r="E48" s="263">
        <v>2</v>
      </c>
      <c r="F48" s="263">
        <v>32</v>
      </c>
      <c r="G48" s="264">
        <v>0</v>
      </c>
      <c r="H48" s="264">
        <v>1</v>
      </c>
      <c r="I48" s="263">
        <v>5</v>
      </c>
      <c r="J48" s="263">
        <v>73</v>
      </c>
      <c r="K48" s="262">
        <f t="shared" si="1"/>
        <v>96</v>
      </c>
      <c r="L48" s="263">
        <v>46</v>
      </c>
      <c r="M48" s="263">
        <v>16</v>
      </c>
      <c r="N48" s="264">
        <v>0</v>
      </c>
      <c r="O48" s="263">
        <v>34</v>
      </c>
      <c r="P48" s="264">
        <v>0</v>
      </c>
      <c r="Q48" s="265">
        <v>0</v>
      </c>
    </row>
    <row r="49" spans="1:17" ht="22.9" customHeight="1" thickBot="1">
      <c r="A49" s="494" t="s">
        <v>24</v>
      </c>
      <c r="B49" s="495"/>
      <c r="C49" s="270">
        <f>IF(SUM(C11:C48)='3'!C20, SUM(C11:C48),"ХАТО")</f>
        <v>354</v>
      </c>
      <c r="D49" s="270">
        <f t="shared" ref="D49:O49" si="2">SUM(D11:D48)</f>
        <v>406</v>
      </c>
      <c r="E49" s="270">
        <f t="shared" si="2"/>
        <v>95</v>
      </c>
      <c r="F49" s="270">
        <f t="shared" si="2"/>
        <v>86</v>
      </c>
      <c r="G49" s="270">
        <f t="shared" si="2"/>
        <v>0</v>
      </c>
      <c r="H49" s="270">
        <f t="shared" si="2"/>
        <v>20</v>
      </c>
      <c r="I49" s="270">
        <f t="shared" si="2"/>
        <v>259</v>
      </c>
      <c r="J49" s="270">
        <f t="shared" si="2"/>
        <v>300</v>
      </c>
      <c r="K49" s="270">
        <f t="shared" si="2"/>
        <v>352</v>
      </c>
      <c r="L49" s="270">
        <f t="shared" si="2"/>
        <v>83</v>
      </c>
      <c r="M49" s="270">
        <f t="shared" si="2"/>
        <v>215</v>
      </c>
      <c r="N49" s="270">
        <f t="shared" si="2"/>
        <v>0</v>
      </c>
      <c r="O49" s="270">
        <f t="shared" si="2"/>
        <v>54</v>
      </c>
      <c r="P49" s="270">
        <f t="shared" ref="P49:Q49" si="3">SUM(P11:P48)</f>
        <v>0</v>
      </c>
      <c r="Q49" s="271">
        <f t="shared" si="3"/>
        <v>36</v>
      </c>
    </row>
    <row r="50" spans="1:17" ht="11.25" customHeight="1"/>
    <row r="51" spans="1:17" ht="35.25" customHeight="1">
      <c r="B51" s="244" t="s">
        <v>3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bgTNnNryHXQfatP0aIRoXyMbIgr7OK8VkmBNX9LoUa26/74yIan/RDqZrnD6gjE+A90E525KttVYFy2NrFJhSw==" saltValue="sIgWpsvKclGDRKszZXZV7A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08"/>
  <sheetViews>
    <sheetView view="pageBreakPreview" topLeftCell="A64" zoomScaleNormal="40" zoomScaleSheetLayoutView="100" workbookViewId="0">
      <selection activeCell="E73" sqref="E73"/>
    </sheetView>
  </sheetViews>
  <sheetFormatPr defaultColWidth="9.140625" defaultRowHeight="20.25"/>
  <cols>
    <col min="1" max="1" width="9.42578125" style="65" customWidth="1"/>
    <col min="2" max="2" width="77" style="65" customWidth="1"/>
    <col min="3" max="10" width="21.42578125" style="65" customWidth="1"/>
    <col min="11" max="16384" width="9.140625" style="65"/>
  </cols>
  <sheetData>
    <row r="1" spans="1:11" s="67" customFormat="1" ht="27">
      <c r="A1" s="65"/>
      <c r="B1" s="65"/>
      <c r="C1" s="65"/>
      <c r="D1" s="65"/>
      <c r="E1" s="65"/>
      <c r="F1" s="65"/>
      <c r="G1" s="65"/>
      <c r="H1" s="65"/>
      <c r="I1" s="65"/>
      <c r="J1" s="66"/>
      <c r="K1" s="65"/>
    </row>
    <row r="2" spans="1:11" s="67" customFormat="1" ht="25.5" customHeight="1">
      <c r="A2" s="394" t="s">
        <v>220</v>
      </c>
      <c r="B2" s="394"/>
      <c r="C2" s="394"/>
      <c r="D2" s="394"/>
      <c r="E2" s="394"/>
      <c r="F2" s="394"/>
      <c r="G2" s="394"/>
      <c r="H2" s="394"/>
      <c r="I2" s="394"/>
      <c r="J2" s="394"/>
      <c r="K2" s="65"/>
    </row>
    <row r="3" spans="1:11" s="67" customFormat="1" ht="32.25" customHeight="1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65"/>
    </row>
    <row r="4" spans="1:11" s="67" customFormat="1" ht="22.5" customHeight="1" thickBot="1">
      <c r="A4" s="68"/>
      <c r="B4" s="68"/>
      <c r="C4" s="68"/>
      <c r="D4" s="68"/>
      <c r="E4" s="68"/>
      <c r="F4" s="68"/>
      <c r="G4" s="68"/>
      <c r="H4" s="68"/>
      <c r="I4" s="68"/>
      <c r="J4" s="69" t="s">
        <v>199</v>
      </c>
      <c r="K4" s="65"/>
    </row>
    <row r="5" spans="1:11" s="67" customFormat="1" ht="39" customHeight="1">
      <c r="A5" s="396" t="s">
        <v>16</v>
      </c>
      <c r="B5" s="398" t="s">
        <v>17</v>
      </c>
      <c r="C5" s="398" t="s">
        <v>25</v>
      </c>
      <c r="D5" s="398"/>
      <c r="E5" s="398" t="s">
        <v>19</v>
      </c>
      <c r="F5" s="398"/>
      <c r="G5" s="398"/>
      <c r="H5" s="398"/>
      <c r="I5" s="398"/>
      <c r="J5" s="400"/>
      <c r="K5" s="65"/>
    </row>
    <row r="6" spans="1:11" s="67" customFormat="1" ht="78" customHeight="1">
      <c r="A6" s="397"/>
      <c r="B6" s="399"/>
      <c r="C6" s="399"/>
      <c r="D6" s="399"/>
      <c r="E6" s="399" t="s">
        <v>26</v>
      </c>
      <c r="F6" s="399"/>
      <c r="G6" s="399" t="s">
        <v>20</v>
      </c>
      <c r="H6" s="399"/>
      <c r="I6" s="399" t="s">
        <v>27</v>
      </c>
      <c r="J6" s="401"/>
      <c r="K6" s="65"/>
    </row>
    <row r="7" spans="1:11" s="67" customFormat="1" ht="14.25" customHeight="1">
      <c r="A7" s="397"/>
      <c r="B7" s="399"/>
      <c r="C7" s="399"/>
      <c r="D7" s="399"/>
      <c r="E7" s="399"/>
      <c r="F7" s="399"/>
      <c r="G7" s="399"/>
      <c r="H7" s="399"/>
      <c r="I7" s="399"/>
      <c r="J7" s="401"/>
      <c r="K7" s="65"/>
    </row>
    <row r="8" spans="1:11" s="67" customFormat="1" ht="24.75" customHeight="1">
      <c r="A8" s="397"/>
      <c r="B8" s="399"/>
      <c r="C8" s="70" t="s">
        <v>22</v>
      </c>
      <c r="D8" s="70" t="s">
        <v>221</v>
      </c>
      <c r="E8" s="81" t="str">
        <f>C8</f>
        <v>2025-y</v>
      </c>
      <c r="F8" s="81" t="str">
        <f>D8</f>
        <v>2026-y</v>
      </c>
      <c r="G8" s="81" t="str">
        <f>C8</f>
        <v>2025-y</v>
      </c>
      <c r="H8" s="81" t="str">
        <f>D8</f>
        <v>2026-y</v>
      </c>
      <c r="I8" s="81" t="str">
        <f>C8</f>
        <v>2025-y</v>
      </c>
      <c r="J8" s="274" t="str">
        <f>D8</f>
        <v>2026-y</v>
      </c>
      <c r="K8" s="65"/>
    </row>
    <row r="9" spans="1:11" s="67" customFormat="1" ht="26.25" customHeight="1">
      <c r="A9" s="275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  <c r="G9" s="81">
        <v>7</v>
      </c>
      <c r="H9" s="81">
        <v>8</v>
      </c>
      <c r="I9" s="81">
        <v>9</v>
      </c>
      <c r="J9" s="274">
        <v>10</v>
      </c>
      <c r="K9" s="65"/>
    </row>
    <row r="10" spans="1:11" s="72" customFormat="1" ht="28.5" customHeight="1">
      <c r="A10" s="388" t="str">
        <f>'1'!B10</f>
        <v>Navoiy shahar</v>
      </c>
      <c r="B10" s="389"/>
      <c r="C10" s="389"/>
      <c r="D10" s="389"/>
      <c r="E10" s="389"/>
      <c r="F10" s="389"/>
      <c r="G10" s="389"/>
      <c r="H10" s="389"/>
      <c r="I10" s="389"/>
      <c r="J10" s="390"/>
      <c r="K10" s="71"/>
    </row>
    <row r="11" spans="1:11" s="67" customFormat="1" ht="28.5" customHeight="1">
      <c r="A11" s="276">
        <v>1</v>
      </c>
      <c r="B11" s="74" t="s">
        <v>193</v>
      </c>
      <c r="C11" s="168">
        <f>E11+G11+I11</f>
        <v>357</v>
      </c>
      <c r="D11" s="168">
        <f>F11+H11+J11</f>
        <v>327</v>
      </c>
      <c r="E11" s="73">
        <v>95</v>
      </c>
      <c r="F11" s="73">
        <v>110</v>
      </c>
      <c r="G11" s="73">
        <v>262</v>
      </c>
      <c r="H11" s="73">
        <v>217</v>
      </c>
      <c r="I11" s="73">
        <v>0</v>
      </c>
      <c r="J11" s="277">
        <v>0</v>
      </c>
      <c r="K11" s="65"/>
    </row>
    <row r="12" spans="1:11" s="67" customFormat="1" ht="28.5" customHeight="1">
      <c r="A12" s="276">
        <v>2</v>
      </c>
      <c r="B12" s="74" t="s">
        <v>195</v>
      </c>
      <c r="C12" s="168">
        <f t="shared" ref="C12:C16" si="0">E12+G12+I12</f>
        <v>18</v>
      </c>
      <c r="D12" s="168">
        <f t="shared" ref="D12:D16" si="1">F12+H12+J12</f>
        <v>20</v>
      </c>
      <c r="E12" s="73">
        <v>13</v>
      </c>
      <c r="F12" s="73">
        <v>20</v>
      </c>
      <c r="G12" s="73">
        <v>5</v>
      </c>
      <c r="H12" s="73">
        <v>0</v>
      </c>
      <c r="I12" s="73">
        <v>0</v>
      </c>
      <c r="J12" s="277">
        <v>0</v>
      </c>
      <c r="K12" s="65"/>
    </row>
    <row r="13" spans="1:11" s="67" customFormat="1" ht="28.5" customHeight="1">
      <c r="A13" s="276">
        <v>3</v>
      </c>
      <c r="B13" s="74" t="s">
        <v>194</v>
      </c>
      <c r="C13" s="168">
        <f t="shared" si="0"/>
        <v>2</v>
      </c>
      <c r="D13" s="168">
        <f t="shared" si="1"/>
        <v>10</v>
      </c>
      <c r="E13" s="73">
        <v>2</v>
      </c>
      <c r="F13" s="73">
        <v>10</v>
      </c>
      <c r="G13" s="73">
        <v>0</v>
      </c>
      <c r="H13" s="73">
        <v>0</v>
      </c>
      <c r="I13" s="73">
        <v>0</v>
      </c>
      <c r="J13" s="277">
        <v>0</v>
      </c>
      <c r="K13" s="65"/>
    </row>
    <row r="14" spans="1:11" s="67" customFormat="1" ht="28.5" customHeight="1">
      <c r="A14" s="276">
        <v>4</v>
      </c>
      <c r="B14" s="74" t="s">
        <v>196</v>
      </c>
      <c r="C14" s="168">
        <f t="shared" si="0"/>
        <v>0</v>
      </c>
      <c r="D14" s="168">
        <f t="shared" si="1"/>
        <v>5</v>
      </c>
      <c r="E14" s="73">
        <v>0</v>
      </c>
      <c r="F14" s="73">
        <v>5</v>
      </c>
      <c r="G14" s="73">
        <v>0</v>
      </c>
      <c r="H14" s="73">
        <v>0</v>
      </c>
      <c r="I14" s="73">
        <v>0</v>
      </c>
      <c r="J14" s="277">
        <v>0</v>
      </c>
      <c r="K14" s="65"/>
    </row>
    <row r="15" spans="1:11" s="67" customFormat="1" ht="28.5" customHeight="1">
      <c r="A15" s="276">
        <v>5</v>
      </c>
      <c r="B15" s="74" t="s">
        <v>197</v>
      </c>
      <c r="C15" s="168">
        <f t="shared" si="0"/>
        <v>3</v>
      </c>
      <c r="D15" s="168">
        <f t="shared" si="1"/>
        <v>30</v>
      </c>
      <c r="E15" s="73">
        <v>0</v>
      </c>
      <c r="F15" s="73">
        <v>30</v>
      </c>
      <c r="G15" s="73">
        <v>3</v>
      </c>
      <c r="H15" s="73">
        <v>0</v>
      </c>
      <c r="I15" s="73">
        <v>0</v>
      </c>
      <c r="J15" s="277">
        <v>0</v>
      </c>
      <c r="K15" s="65"/>
    </row>
    <row r="16" spans="1:11" s="67" customFormat="1" ht="28.5" customHeight="1">
      <c r="A16" s="276">
        <v>6</v>
      </c>
      <c r="B16" s="74" t="s">
        <v>198</v>
      </c>
      <c r="C16" s="168">
        <f t="shared" si="0"/>
        <v>10</v>
      </c>
      <c r="D16" s="168">
        <f t="shared" si="1"/>
        <v>20</v>
      </c>
      <c r="E16" s="73">
        <v>10</v>
      </c>
      <c r="F16" s="73">
        <v>20</v>
      </c>
      <c r="G16" s="75">
        <v>0</v>
      </c>
      <c r="H16" s="75">
        <v>0</v>
      </c>
      <c r="I16" s="73">
        <v>0</v>
      </c>
      <c r="J16" s="277">
        <v>0</v>
      </c>
      <c r="K16" s="65"/>
    </row>
    <row r="17" spans="1:11" s="67" customFormat="1" ht="28.5" customHeight="1">
      <c r="A17" s="391" t="s">
        <v>24</v>
      </c>
      <c r="B17" s="392"/>
      <c r="C17" s="169">
        <f>SUM(C11:C16)</f>
        <v>390</v>
      </c>
      <c r="D17" s="169">
        <f t="shared" ref="D17:E17" si="2">SUM(D11:D16)</f>
        <v>412</v>
      </c>
      <c r="E17" s="169">
        <f t="shared" si="2"/>
        <v>120</v>
      </c>
      <c r="F17" s="169">
        <f>IF(SUM(F11:F16)='3'!L10+'3'!M10,SUM(F11:F16),"ХАТО")</f>
        <v>195</v>
      </c>
      <c r="G17" s="169">
        <f>IF(SUM(G11:G16)='Navoiy sh'!E49,SUM(G11:G16),"ХАТО")</f>
        <v>270</v>
      </c>
      <c r="H17" s="169">
        <f>IF(SUM(H11:H16)='Navoiy sh'!F49,SUM(H11:H16),"ХАТО")</f>
        <v>217</v>
      </c>
      <c r="I17" s="169">
        <f>IF(SUM(I11:I16)='Navoiy sh'!G49,SUM(I11:I16),"ХАТО")</f>
        <v>0</v>
      </c>
      <c r="J17" s="278">
        <f>IF(SUM(J11:J16)='Navoiy sh'!H49,SUM(J11:J16),"ХАТО")</f>
        <v>0</v>
      </c>
      <c r="K17" s="65"/>
    </row>
    <row r="18" spans="1:11" s="72" customFormat="1" ht="28.5" customHeight="1">
      <c r="A18" s="393" t="str">
        <f>'1'!B11</f>
        <v>Zarafshon shahar</v>
      </c>
      <c r="B18" s="389"/>
      <c r="C18" s="389"/>
      <c r="D18" s="389"/>
      <c r="E18" s="389"/>
      <c r="F18" s="389"/>
      <c r="G18" s="389"/>
      <c r="H18" s="389"/>
      <c r="I18" s="389"/>
      <c r="J18" s="390"/>
      <c r="K18" s="71"/>
    </row>
    <row r="19" spans="1:11" s="67" customFormat="1" ht="28.5" customHeight="1">
      <c r="A19" s="276">
        <v>1</v>
      </c>
      <c r="B19" s="74" t="s">
        <v>180</v>
      </c>
      <c r="C19" s="168">
        <f>E19+G19+I19</f>
        <v>93</v>
      </c>
      <c r="D19" s="168">
        <f>F19+H19+J19</f>
        <v>75</v>
      </c>
      <c r="E19" s="76">
        <v>65</v>
      </c>
      <c r="F19" s="76">
        <v>41</v>
      </c>
      <c r="G19" s="73">
        <v>28</v>
      </c>
      <c r="H19" s="73">
        <v>34</v>
      </c>
      <c r="I19" s="77">
        <v>0</v>
      </c>
      <c r="J19" s="279">
        <v>0</v>
      </c>
      <c r="K19" s="65"/>
    </row>
    <row r="20" spans="1:11" s="67" customFormat="1" ht="28.5" customHeight="1">
      <c r="A20" s="276">
        <v>2</v>
      </c>
      <c r="B20" s="74" t="s">
        <v>181</v>
      </c>
      <c r="C20" s="168">
        <f t="shared" ref="C20:C24" si="3">E20+G20+I20</f>
        <v>20</v>
      </c>
      <c r="D20" s="168">
        <f t="shared" ref="D20:D24" si="4">F20+H20+J20</f>
        <v>18</v>
      </c>
      <c r="E20" s="76">
        <v>20</v>
      </c>
      <c r="F20" s="73">
        <v>18</v>
      </c>
      <c r="G20" s="73">
        <v>0</v>
      </c>
      <c r="H20" s="73">
        <v>0</v>
      </c>
      <c r="I20" s="77">
        <v>0</v>
      </c>
      <c r="J20" s="279">
        <v>0</v>
      </c>
      <c r="K20" s="65"/>
    </row>
    <row r="21" spans="1:11" s="67" customFormat="1" ht="28.5" customHeight="1">
      <c r="A21" s="276">
        <v>3</v>
      </c>
      <c r="B21" s="74" t="s">
        <v>182</v>
      </c>
      <c r="C21" s="168">
        <f t="shared" si="3"/>
        <v>20</v>
      </c>
      <c r="D21" s="168">
        <f t="shared" si="4"/>
        <v>38</v>
      </c>
      <c r="E21" s="76">
        <v>20</v>
      </c>
      <c r="F21" s="73">
        <v>38</v>
      </c>
      <c r="G21" s="73">
        <v>0</v>
      </c>
      <c r="H21" s="73">
        <v>0</v>
      </c>
      <c r="I21" s="77">
        <v>0</v>
      </c>
      <c r="J21" s="279">
        <v>0</v>
      </c>
      <c r="K21" s="65"/>
    </row>
    <row r="22" spans="1:11" s="67" customFormat="1" ht="28.5" customHeight="1">
      <c r="A22" s="276">
        <v>4</v>
      </c>
      <c r="B22" s="74" t="s">
        <v>183</v>
      </c>
      <c r="C22" s="168">
        <f t="shared" si="3"/>
        <v>0</v>
      </c>
      <c r="D22" s="168">
        <f t="shared" si="4"/>
        <v>13</v>
      </c>
      <c r="E22" s="76">
        <v>0</v>
      </c>
      <c r="F22" s="73">
        <v>13</v>
      </c>
      <c r="G22" s="73">
        <v>0</v>
      </c>
      <c r="H22" s="73">
        <v>0</v>
      </c>
      <c r="I22" s="77">
        <v>0</v>
      </c>
      <c r="J22" s="279">
        <v>0</v>
      </c>
      <c r="K22" s="65"/>
    </row>
    <row r="23" spans="1:11" s="67" customFormat="1" ht="28.5" customHeight="1">
      <c r="A23" s="276">
        <v>5</v>
      </c>
      <c r="B23" s="74" t="s">
        <v>184</v>
      </c>
      <c r="C23" s="168">
        <f t="shared" si="3"/>
        <v>15</v>
      </c>
      <c r="D23" s="168">
        <f t="shared" si="4"/>
        <v>11</v>
      </c>
      <c r="E23" s="76">
        <v>15</v>
      </c>
      <c r="F23" s="73">
        <v>11</v>
      </c>
      <c r="G23" s="73">
        <v>0</v>
      </c>
      <c r="H23" s="73">
        <v>0</v>
      </c>
      <c r="I23" s="77">
        <v>0</v>
      </c>
      <c r="J23" s="279">
        <v>0</v>
      </c>
      <c r="K23" s="65"/>
    </row>
    <row r="24" spans="1:11" s="67" customFormat="1" ht="28.5" customHeight="1">
      <c r="A24" s="276">
        <v>6</v>
      </c>
      <c r="B24" s="74" t="s">
        <v>185</v>
      </c>
      <c r="C24" s="168">
        <f t="shared" si="3"/>
        <v>40</v>
      </c>
      <c r="D24" s="168">
        <f t="shared" si="4"/>
        <v>29</v>
      </c>
      <c r="E24" s="76">
        <v>40</v>
      </c>
      <c r="F24" s="73">
        <v>29</v>
      </c>
      <c r="G24" s="78">
        <v>0</v>
      </c>
      <c r="H24" s="78">
        <v>0</v>
      </c>
      <c r="I24" s="77">
        <v>0</v>
      </c>
      <c r="J24" s="279">
        <v>0</v>
      </c>
      <c r="K24" s="65"/>
    </row>
    <row r="25" spans="1:11" s="67" customFormat="1" ht="28.5" customHeight="1">
      <c r="A25" s="391" t="s">
        <v>24</v>
      </c>
      <c r="B25" s="392"/>
      <c r="C25" s="169">
        <f>SUM(C19:C24)</f>
        <v>188</v>
      </c>
      <c r="D25" s="169">
        <f t="shared" ref="D25:E25" si="5">SUM(D19:D24)</f>
        <v>184</v>
      </c>
      <c r="E25" s="169">
        <f t="shared" si="5"/>
        <v>160</v>
      </c>
      <c r="F25" s="169">
        <f>IF(SUM(F19:F24)='3'!L11+'3'!M11,SUM(F19:F24),"ХАТО")</f>
        <v>150</v>
      </c>
      <c r="G25" s="169">
        <f>IF(SUM(G19:G24)='Zarafshon sh'!E49,SUM(G19:G24),"ХАТО")</f>
        <v>28</v>
      </c>
      <c r="H25" s="169">
        <f>IF(SUM(H19:H24)='Zarafshon sh'!F49,SUM(H19:H24),"ХАТО")</f>
        <v>34</v>
      </c>
      <c r="I25" s="169">
        <f>IF(SUM(I19:I24)='Zarafshon sh'!G49,SUM(I19:I24),"ХАТО")</f>
        <v>0</v>
      </c>
      <c r="J25" s="278">
        <f>IF(SUM(J19:J24)='Zarafshon sh'!H49,SUM(J19:J24),"ХАТО")</f>
        <v>0</v>
      </c>
      <c r="K25" s="65"/>
    </row>
    <row r="26" spans="1:11" s="72" customFormat="1" ht="28.5" customHeight="1">
      <c r="A26" s="388" t="str">
        <f>'1'!B12</f>
        <v>G‘ozgon shahar</v>
      </c>
      <c r="B26" s="389"/>
      <c r="C26" s="389"/>
      <c r="D26" s="389"/>
      <c r="E26" s="389"/>
      <c r="F26" s="389"/>
      <c r="G26" s="389"/>
      <c r="H26" s="389"/>
      <c r="I26" s="389"/>
      <c r="J26" s="390"/>
      <c r="K26" s="71"/>
    </row>
    <row r="27" spans="1:11" s="67" customFormat="1" ht="28.5" customHeight="1">
      <c r="A27" s="276">
        <v>1</v>
      </c>
      <c r="B27" s="74" t="s">
        <v>131</v>
      </c>
      <c r="C27" s="168">
        <f>E27+G27+I27</f>
        <v>50</v>
      </c>
      <c r="D27" s="168">
        <f>F27+H27+J27</f>
        <v>66</v>
      </c>
      <c r="E27" s="73">
        <v>46</v>
      </c>
      <c r="F27" s="73">
        <v>58</v>
      </c>
      <c r="G27" s="73">
        <v>4</v>
      </c>
      <c r="H27" s="73">
        <v>8</v>
      </c>
      <c r="I27" s="73"/>
      <c r="J27" s="277"/>
      <c r="K27" s="65"/>
    </row>
    <row r="28" spans="1:11" s="67" customFormat="1" ht="28.5" customHeight="1">
      <c r="A28" s="276">
        <v>2</v>
      </c>
      <c r="B28" s="74" t="s">
        <v>132</v>
      </c>
      <c r="C28" s="168">
        <f t="shared" ref="C28:C32" si="6">E28+G28+I28</f>
        <v>2</v>
      </c>
      <c r="D28" s="168">
        <f t="shared" ref="D28:D32" si="7">F28+H28+J28</f>
        <v>4</v>
      </c>
      <c r="E28" s="73">
        <v>2</v>
      </c>
      <c r="F28" s="73">
        <v>4</v>
      </c>
      <c r="G28" s="73"/>
      <c r="H28" s="73"/>
      <c r="I28" s="73"/>
      <c r="J28" s="277"/>
      <c r="K28" s="65"/>
    </row>
    <row r="29" spans="1:11" s="67" customFormat="1" ht="28.5" customHeight="1">
      <c r="A29" s="276">
        <v>3</v>
      </c>
      <c r="B29" s="74" t="s">
        <v>133</v>
      </c>
      <c r="C29" s="168">
        <f t="shared" si="6"/>
        <v>1</v>
      </c>
      <c r="D29" s="168">
        <f t="shared" si="7"/>
        <v>4</v>
      </c>
      <c r="E29" s="73">
        <v>1</v>
      </c>
      <c r="F29" s="73">
        <v>4</v>
      </c>
      <c r="G29" s="73"/>
      <c r="H29" s="73"/>
      <c r="I29" s="73"/>
      <c r="J29" s="277"/>
      <c r="K29" s="65"/>
    </row>
    <row r="30" spans="1:11" s="67" customFormat="1" ht="28.5" customHeight="1">
      <c r="A30" s="276">
        <v>4</v>
      </c>
      <c r="B30" s="74" t="s">
        <v>134</v>
      </c>
      <c r="C30" s="168">
        <f t="shared" si="6"/>
        <v>1</v>
      </c>
      <c r="D30" s="168">
        <f t="shared" si="7"/>
        <v>2</v>
      </c>
      <c r="E30" s="73">
        <v>1</v>
      </c>
      <c r="F30" s="73">
        <v>2</v>
      </c>
      <c r="G30" s="73"/>
      <c r="H30" s="73"/>
      <c r="I30" s="73"/>
      <c r="J30" s="277"/>
      <c r="K30" s="65"/>
    </row>
    <row r="31" spans="1:11" s="67" customFormat="1" ht="28.5" customHeight="1">
      <c r="A31" s="276">
        <v>5</v>
      </c>
      <c r="B31" s="74" t="s">
        <v>135</v>
      </c>
      <c r="C31" s="168">
        <f t="shared" si="6"/>
        <v>0</v>
      </c>
      <c r="D31" s="168">
        <f t="shared" si="7"/>
        <v>0</v>
      </c>
      <c r="E31" s="73">
        <v>0</v>
      </c>
      <c r="F31" s="73">
        <v>0</v>
      </c>
      <c r="G31" s="73"/>
      <c r="H31" s="73"/>
      <c r="I31" s="73"/>
      <c r="J31" s="277"/>
      <c r="K31" s="65"/>
    </row>
    <row r="32" spans="1:11" s="67" customFormat="1" ht="28.5" customHeight="1">
      <c r="A32" s="276">
        <v>6</v>
      </c>
      <c r="B32" s="74" t="s">
        <v>136</v>
      </c>
      <c r="C32" s="168">
        <f t="shared" si="6"/>
        <v>2</v>
      </c>
      <c r="D32" s="168">
        <f t="shared" si="7"/>
        <v>0</v>
      </c>
      <c r="E32" s="73">
        <v>2</v>
      </c>
      <c r="F32" s="73">
        <v>0</v>
      </c>
      <c r="G32" s="73"/>
      <c r="H32" s="73"/>
      <c r="I32" s="73"/>
      <c r="J32" s="277"/>
      <c r="K32" s="65"/>
    </row>
    <row r="33" spans="1:11" s="67" customFormat="1" ht="28.5" customHeight="1">
      <c r="A33" s="391" t="s">
        <v>24</v>
      </c>
      <c r="B33" s="392"/>
      <c r="C33" s="169">
        <f>SUM(C27:C32)</f>
        <v>56</v>
      </c>
      <c r="D33" s="169">
        <f t="shared" ref="D33:E33" si="8">SUM(D27:D32)</f>
        <v>76</v>
      </c>
      <c r="E33" s="169">
        <f t="shared" si="8"/>
        <v>52</v>
      </c>
      <c r="F33" s="169">
        <f>IF(SUM(F27:F32)='3'!L12+'3'!M12,SUM(F27:F32),"ХАТО")</f>
        <v>68</v>
      </c>
      <c r="G33" s="169">
        <f>IF(SUM(G27:G32)='G''ozgon sh'!E49,SUM(G27:G32),"ХАТО")</f>
        <v>4</v>
      </c>
      <c r="H33" s="169">
        <f>IF(SUM(H27:H32)='G''ozgon sh'!F49,SUM(H27:H32),"ХАТО")</f>
        <v>8</v>
      </c>
      <c r="I33" s="169">
        <f>IF(SUM(I27:I32)='G''ozgon sh'!G49,SUM(I27:I32),"ХАТО")</f>
        <v>0</v>
      </c>
      <c r="J33" s="278">
        <f>IF(SUM(J27:J32)='G''ozgon sh'!H49,SUM(J27:J32),"ХАТО")</f>
        <v>0</v>
      </c>
      <c r="K33" s="65"/>
    </row>
    <row r="34" spans="1:11" s="72" customFormat="1" ht="28.5" customHeight="1">
      <c r="A34" s="388" t="str">
        <f>'1'!B13</f>
        <v>Karmana tumani</v>
      </c>
      <c r="B34" s="389"/>
      <c r="C34" s="389"/>
      <c r="D34" s="389"/>
      <c r="E34" s="389"/>
      <c r="F34" s="389"/>
      <c r="G34" s="389"/>
      <c r="H34" s="389"/>
      <c r="I34" s="389"/>
      <c r="J34" s="390"/>
      <c r="K34" s="71"/>
    </row>
    <row r="35" spans="1:11" s="67" customFormat="1" ht="28.5" customHeight="1">
      <c r="A35" s="276">
        <v>1</v>
      </c>
      <c r="B35" s="74" t="s">
        <v>230</v>
      </c>
      <c r="C35" s="168">
        <f>E35+G35+I35</f>
        <v>183</v>
      </c>
      <c r="D35" s="168">
        <f>F35+H35+J35</f>
        <v>386</v>
      </c>
      <c r="E35" s="73">
        <v>77</v>
      </c>
      <c r="F35" s="73">
        <v>297</v>
      </c>
      <c r="G35" s="73">
        <v>104</v>
      </c>
      <c r="H35" s="73">
        <v>89</v>
      </c>
      <c r="I35" s="77">
        <v>2</v>
      </c>
      <c r="J35" s="279">
        <v>0</v>
      </c>
      <c r="K35" s="65"/>
    </row>
    <row r="36" spans="1:11" s="67" customFormat="1" ht="28.5" customHeight="1">
      <c r="A36" s="276">
        <v>2</v>
      </c>
      <c r="B36" s="74" t="s">
        <v>226</v>
      </c>
      <c r="C36" s="168">
        <f t="shared" ref="C36:C42" si="9">E36+G36+I36</f>
        <v>34</v>
      </c>
      <c r="D36" s="168">
        <f t="shared" ref="D36:D42" si="10">F36+H36+J36</f>
        <v>18</v>
      </c>
      <c r="E36" s="73">
        <v>12</v>
      </c>
      <c r="F36" s="73">
        <v>7</v>
      </c>
      <c r="G36" s="73">
        <v>22</v>
      </c>
      <c r="H36" s="73">
        <v>11</v>
      </c>
      <c r="I36" s="73">
        <v>0</v>
      </c>
      <c r="J36" s="277">
        <v>0</v>
      </c>
      <c r="K36" s="65"/>
    </row>
    <row r="37" spans="1:11" s="67" customFormat="1" ht="28.5" customHeight="1">
      <c r="A37" s="276">
        <v>3</v>
      </c>
      <c r="B37" s="74" t="s">
        <v>227</v>
      </c>
      <c r="C37" s="168">
        <f t="shared" si="9"/>
        <v>27</v>
      </c>
      <c r="D37" s="168">
        <f t="shared" si="10"/>
        <v>11</v>
      </c>
      <c r="E37" s="73">
        <v>5</v>
      </c>
      <c r="F37" s="73">
        <v>3</v>
      </c>
      <c r="G37" s="73">
        <v>22</v>
      </c>
      <c r="H37" s="73">
        <v>8</v>
      </c>
      <c r="I37" s="73">
        <v>0</v>
      </c>
      <c r="J37" s="277">
        <v>0</v>
      </c>
      <c r="K37" s="65"/>
    </row>
    <row r="38" spans="1:11" s="67" customFormat="1" ht="28.5" customHeight="1">
      <c r="A38" s="276">
        <v>4</v>
      </c>
      <c r="B38" s="74" t="s">
        <v>228</v>
      </c>
      <c r="C38" s="168">
        <f t="shared" si="9"/>
        <v>0</v>
      </c>
      <c r="D38" s="168">
        <f t="shared" si="10"/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277">
        <v>0</v>
      </c>
      <c r="K38" s="65"/>
    </row>
    <row r="39" spans="1:11" s="67" customFormat="1" ht="28.5" customHeight="1">
      <c r="A39" s="276">
        <v>5</v>
      </c>
      <c r="B39" s="74" t="s">
        <v>229</v>
      </c>
      <c r="C39" s="168">
        <f t="shared" si="9"/>
        <v>7</v>
      </c>
      <c r="D39" s="168">
        <f t="shared" si="10"/>
        <v>9</v>
      </c>
      <c r="E39" s="73">
        <v>2</v>
      </c>
      <c r="F39" s="73">
        <v>3</v>
      </c>
      <c r="G39" s="73">
        <v>5</v>
      </c>
      <c r="H39" s="73">
        <v>6</v>
      </c>
      <c r="I39" s="73">
        <v>0</v>
      </c>
      <c r="J39" s="277">
        <v>0</v>
      </c>
      <c r="K39" s="65"/>
    </row>
    <row r="40" spans="1:11" s="67" customFormat="1" ht="28.5" customHeight="1">
      <c r="A40" s="276">
        <v>6</v>
      </c>
      <c r="B40" s="74" t="s">
        <v>137</v>
      </c>
      <c r="C40" s="168">
        <f t="shared" ref="C40:C41" si="11">E40+G40+I40</f>
        <v>21</v>
      </c>
      <c r="D40" s="168">
        <f t="shared" ref="D40:D41" si="12">F40+H40+J40</f>
        <v>9</v>
      </c>
      <c r="E40" s="73">
        <v>4</v>
      </c>
      <c r="F40" s="73">
        <v>3</v>
      </c>
      <c r="G40" s="73">
        <v>17</v>
      </c>
      <c r="H40" s="73">
        <v>6</v>
      </c>
      <c r="I40" s="73">
        <v>0</v>
      </c>
      <c r="J40" s="277">
        <v>0</v>
      </c>
      <c r="K40" s="65"/>
    </row>
    <row r="41" spans="1:11" s="67" customFormat="1" ht="28.5" customHeight="1">
      <c r="A41" s="276">
        <v>7</v>
      </c>
      <c r="B41" s="74" t="s">
        <v>138</v>
      </c>
      <c r="C41" s="168">
        <f t="shared" si="11"/>
        <v>22</v>
      </c>
      <c r="D41" s="168">
        <f t="shared" si="12"/>
        <v>13</v>
      </c>
      <c r="E41" s="73">
        <v>4</v>
      </c>
      <c r="F41" s="73">
        <v>4</v>
      </c>
      <c r="G41" s="73">
        <v>18</v>
      </c>
      <c r="H41" s="73">
        <v>9</v>
      </c>
      <c r="I41" s="73">
        <v>0</v>
      </c>
      <c r="J41" s="277">
        <v>0</v>
      </c>
      <c r="K41" s="65"/>
    </row>
    <row r="42" spans="1:11" s="67" customFormat="1" ht="28.5" customHeight="1">
      <c r="A42" s="276">
        <v>8</v>
      </c>
      <c r="B42" s="74" t="s">
        <v>139</v>
      </c>
      <c r="C42" s="168">
        <f t="shared" si="9"/>
        <v>0</v>
      </c>
      <c r="D42" s="168">
        <f t="shared" si="10"/>
        <v>0</v>
      </c>
      <c r="E42" s="73">
        <v>0</v>
      </c>
      <c r="F42" s="73"/>
      <c r="G42" s="73">
        <v>0</v>
      </c>
      <c r="H42" s="73">
        <v>0</v>
      </c>
      <c r="I42" s="73">
        <v>0</v>
      </c>
      <c r="J42" s="277">
        <v>0</v>
      </c>
      <c r="K42" s="65"/>
    </row>
    <row r="43" spans="1:11" s="67" customFormat="1" ht="28.5" customHeight="1">
      <c r="A43" s="391" t="s">
        <v>24</v>
      </c>
      <c r="B43" s="392"/>
      <c r="C43" s="169">
        <f>SUM(C35:C42)</f>
        <v>294</v>
      </c>
      <c r="D43" s="169">
        <f t="shared" ref="D43:E43" si="13">SUM(D35:D42)</f>
        <v>446</v>
      </c>
      <c r="E43" s="169">
        <f t="shared" si="13"/>
        <v>104</v>
      </c>
      <c r="F43" s="169">
        <f>IF(SUM(F35:F42)='3'!L13+'3'!M13,SUM(F35:F42),"ХАТО")</f>
        <v>317</v>
      </c>
      <c r="G43" s="169">
        <f>IF(SUM(G35:G42)=Karmana!E49,SUM(G35:G42),"ХАТО")</f>
        <v>188</v>
      </c>
      <c r="H43" s="169">
        <f>IF(SUM(H35:H42)=Karmana!F49,SUM(H35:H42),"ХАТО")</f>
        <v>129</v>
      </c>
      <c r="I43" s="169">
        <f>IF(SUM(I35:I42)=Karmana!G49,SUM(I35:I42),"ХАТО")</f>
        <v>2</v>
      </c>
      <c r="J43" s="278">
        <f>IF(SUM(J35:J42)=Karmana!H49,SUM(J35:J42),"ХАТО")</f>
        <v>0</v>
      </c>
      <c r="K43" s="65"/>
    </row>
    <row r="44" spans="1:11" s="72" customFormat="1" ht="28.5" customHeight="1">
      <c r="A44" s="388" t="str">
        <f>'1'!B14</f>
        <v>Konimex tumani</v>
      </c>
      <c r="B44" s="389"/>
      <c r="C44" s="389"/>
      <c r="D44" s="389"/>
      <c r="E44" s="389"/>
      <c r="F44" s="389"/>
      <c r="G44" s="389"/>
      <c r="H44" s="389"/>
      <c r="I44" s="389"/>
      <c r="J44" s="390"/>
      <c r="K44" s="71"/>
    </row>
    <row r="45" spans="1:11" s="67" customFormat="1" ht="28.5" customHeight="1">
      <c r="A45" s="276">
        <v>1</v>
      </c>
      <c r="B45" s="74" t="s">
        <v>140</v>
      </c>
      <c r="C45" s="168">
        <f>E45+G45+I45</f>
        <v>49</v>
      </c>
      <c r="D45" s="168">
        <f>F45+H45+J45</f>
        <v>56</v>
      </c>
      <c r="E45" s="73">
        <v>34</v>
      </c>
      <c r="F45" s="73">
        <v>41</v>
      </c>
      <c r="G45" s="73">
        <v>14</v>
      </c>
      <c r="H45" s="73">
        <v>15</v>
      </c>
      <c r="I45" s="73">
        <v>1</v>
      </c>
      <c r="J45" s="277"/>
      <c r="K45" s="65"/>
    </row>
    <row r="46" spans="1:11" s="67" customFormat="1" ht="28.5" customHeight="1">
      <c r="A46" s="276">
        <v>2</v>
      </c>
      <c r="B46" s="74" t="s">
        <v>141</v>
      </c>
      <c r="C46" s="168">
        <f t="shared" ref="C46:C51" si="14">E46+G46+I46</f>
        <v>0</v>
      </c>
      <c r="D46" s="168">
        <f t="shared" ref="D46:D51" si="15">F46+H46+J46</f>
        <v>3</v>
      </c>
      <c r="E46" s="73">
        <v>0</v>
      </c>
      <c r="F46" s="73">
        <v>3</v>
      </c>
      <c r="G46" s="73"/>
      <c r="H46" s="73"/>
      <c r="I46" s="73"/>
      <c r="J46" s="277"/>
      <c r="K46" s="65"/>
    </row>
    <row r="47" spans="1:11" s="67" customFormat="1" ht="28.5" customHeight="1">
      <c r="A47" s="276">
        <v>3</v>
      </c>
      <c r="B47" s="74" t="s">
        <v>142</v>
      </c>
      <c r="C47" s="168">
        <f t="shared" si="14"/>
        <v>2</v>
      </c>
      <c r="D47" s="168">
        <f t="shared" si="15"/>
        <v>0</v>
      </c>
      <c r="E47" s="73">
        <v>2</v>
      </c>
      <c r="F47" s="73">
        <v>0</v>
      </c>
      <c r="G47" s="73"/>
      <c r="H47" s="73"/>
      <c r="I47" s="73"/>
      <c r="J47" s="277"/>
      <c r="K47" s="65"/>
    </row>
    <row r="48" spans="1:11" s="67" customFormat="1" ht="28.5" customHeight="1">
      <c r="A48" s="276">
        <v>4</v>
      </c>
      <c r="B48" s="74" t="s">
        <v>143</v>
      </c>
      <c r="C48" s="168">
        <f t="shared" si="14"/>
        <v>4</v>
      </c>
      <c r="D48" s="168">
        <f t="shared" si="15"/>
        <v>0</v>
      </c>
      <c r="E48" s="73">
        <v>4</v>
      </c>
      <c r="F48" s="73">
        <v>0</v>
      </c>
      <c r="G48" s="73"/>
      <c r="H48" s="73"/>
      <c r="I48" s="73"/>
      <c r="J48" s="277"/>
      <c r="K48" s="65"/>
    </row>
    <row r="49" spans="1:11" s="67" customFormat="1" ht="28.5" customHeight="1">
      <c r="A49" s="276">
        <v>5</v>
      </c>
      <c r="B49" s="74" t="s">
        <v>144</v>
      </c>
      <c r="C49" s="168">
        <f t="shared" si="14"/>
        <v>0</v>
      </c>
      <c r="D49" s="168">
        <f t="shared" si="15"/>
        <v>0</v>
      </c>
      <c r="E49" s="73">
        <v>0</v>
      </c>
      <c r="F49" s="73">
        <v>0</v>
      </c>
      <c r="G49" s="73"/>
      <c r="H49" s="73"/>
      <c r="I49" s="73"/>
      <c r="J49" s="277"/>
      <c r="K49" s="65"/>
    </row>
    <row r="50" spans="1:11" s="67" customFormat="1" ht="28.5" customHeight="1">
      <c r="A50" s="276">
        <v>6</v>
      </c>
      <c r="B50" s="74" t="s">
        <v>145</v>
      </c>
      <c r="C50" s="168">
        <f t="shared" ref="C50" si="16">E50+G50+I50</f>
        <v>2</v>
      </c>
      <c r="D50" s="168">
        <f t="shared" ref="D50" si="17">F50+H50+J50</f>
        <v>0</v>
      </c>
      <c r="E50" s="73">
        <v>2</v>
      </c>
      <c r="F50" s="73">
        <v>0</v>
      </c>
      <c r="G50" s="73"/>
      <c r="H50" s="73"/>
      <c r="I50" s="73"/>
      <c r="J50" s="277"/>
      <c r="K50" s="65"/>
    </row>
    <row r="51" spans="1:11" s="67" customFormat="1" ht="28.5" customHeight="1">
      <c r="A51" s="276">
        <v>7</v>
      </c>
      <c r="B51" s="79" t="s">
        <v>146</v>
      </c>
      <c r="C51" s="168">
        <f t="shared" si="14"/>
        <v>3</v>
      </c>
      <c r="D51" s="168">
        <f t="shared" si="15"/>
        <v>4</v>
      </c>
      <c r="E51" s="73">
        <v>3</v>
      </c>
      <c r="F51" s="73">
        <v>4</v>
      </c>
      <c r="G51" s="75"/>
      <c r="H51" s="75"/>
      <c r="I51" s="75"/>
      <c r="J51" s="280"/>
      <c r="K51" s="65"/>
    </row>
    <row r="52" spans="1:11" s="67" customFormat="1" ht="28.5" customHeight="1">
      <c r="A52" s="391" t="s">
        <v>24</v>
      </c>
      <c r="B52" s="392"/>
      <c r="C52" s="169">
        <f>SUM(C45:C51)</f>
        <v>60</v>
      </c>
      <c r="D52" s="169">
        <f t="shared" ref="D52:E52" si="18">SUM(D45:D51)</f>
        <v>63</v>
      </c>
      <c r="E52" s="169">
        <f t="shared" si="18"/>
        <v>45</v>
      </c>
      <c r="F52" s="169">
        <f>IF(SUM(F45:F51)='3'!L14+'3'!M14,SUM(F45:F51),"ХАТО")</f>
        <v>48</v>
      </c>
      <c r="G52" s="169">
        <f>IF(SUM(G45:G51)=Konimex!E49,SUM(G45:G51),"ХАТО")</f>
        <v>14</v>
      </c>
      <c r="H52" s="169">
        <f>IF(SUM(H45:H51)=Konimex!F49,SUM(H45:H51),"ХАТО")</f>
        <v>15</v>
      </c>
      <c r="I52" s="169">
        <f>IF(SUM(I45:I51)=Konimex!G49,SUM(I45:I51),"ХАТО")</f>
        <v>1</v>
      </c>
      <c r="J52" s="278">
        <f>IF(SUM(J45:J51)=Konimex!H49,SUM(J45:J51),"ХАТО")</f>
        <v>0</v>
      </c>
      <c r="K52" s="65"/>
    </row>
    <row r="53" spans="1:11" s="72" customFormat="1" ht="28.5" customHeight="1">
      <c r="A53" s="388" t="str">
        <f>'1'!B15</f>
        <v>Qiziltepa tumani</v>
      </c>
      <c r="B53" s="389"/>
      <c r="C53" s="389"/>
      <c r="D53" s="389"/>
      <c r="E53" s="389"/>
      <c r="F53" s="389"/>
      <c r="G53" s="389"/>
      <c r="H53" s="389"/>
      <c r="I53" s="389"/>
      <c r="J53" s="390"/>
      <c r="K53" s="71"/>
    </row>
    <row r="54" spans="1:11" s="67" customFormat="1" ht="28.5" customHeight="1">
      <c r="A54" s="276">
        <v>1</v>
      </c>
      <c r="B54" s="79" t="s">
        <v>147</v>
      </c>
      <c r="C54" s="168">
        <f>E54+G54+I54</f>
        <v>61</v>
      </c>
      <c r="D54" s="168">
        <f>F54+H54+J54</f>
        <v>190</v>
      </c>
      <c r="E54" s="76">
        <v>56</v>
      </c>
      <c r="F54" s="76">
        <v>168</v>
      </c>
      <c r="G54" s="76">
        <v>4</v>
      </c>
      <c r="H54" s="76">
        <v>19</v>
      </c>
      <c r="I54" s="76">
        <v>1</v>
      </c>
      <c r="J54" s="281">
        <v>3</v>
      </c>
      <c r="K54" s="65"/>
    </row>
    <row r="55" spans="1:11" s="67" customFormat="1" ht="28.5" customHeight="1">
      <c r="A55" s="276">
        <v>2</v>
      </c>
      <c r="B55" s="74" t="s">
        <v>148</v>
      </c>
      <c r="C55" s="168">
        <f t="shared" ref="C55:C61" si="19">E55+G55+I55</f>
        <v>13</v>
      </c>
      <c r="D55" s="168">
        <f t="shared" ref="D55:D61" si="20">F55+H55+J55</f>
        <v>18</v>
      </c>
      <c r="E55" s="76">
        <v>12</v>
      </c>
      <c r="F55" s="73">
        <v>16</v>
      </c>
      <c r="G55" s="76">
        <v>1</v>
      </c>
      <c r="H55" s="76">
        <v>2</v>
      </c>
      <c r="I55" s="76">
        <v>0</v>
      </c>
      <c r="J55" s="281">
        <v>0</v>
      </c>
      <c r="K55" s="65"/>
    </row>
    <row r="56" spans="1:11" s="67" customFormat="1" ht="28.5" customHeight="1">
      <c r="A56" s="276">
        <v>3</v>
      </c>
      <c r="B56" s="74" t="s">
        <v>149</v>
      </c>
      <c r="C56" s="168">
        <f t="shared" si="19"/>
        <v>12</v>
      </c>
      <c r="D56" s="168">
        <f t="shared" si="20"/>
        <v>18</v>
      </c>
      <c r="E56" s="76">
        <v>11</v>
      </c>
      <c r="F56" s="73">
        <v>17</v>
      </c>
      <c r="G56" s="76">
        <v>1</v>
      </c>
      <c r="H56" s="76">
        <v>1</v>
      </c>
      <c r="I56" s="76">
        <v>0</v>
      </c>
      <c r="J56" s="281">
        <v>0</v>
      </c>
      <c r="K56" s="65"/>
    </row>
    <row r="57" spans="1:11" s="67" customFormat="1" ht="28.5" customHeight="1">
      <c r="A57" s="276">
        <v>4</v>
      </c>
      <c r="B57" s="74" t="s">
        <v>150</v>
      </c>
      <c r="C57" s="168">
        <f t="shared" si="19"/>
        <v>9</v>
      </c>
      <c r="D57" s="168">
        <f t="shared" si="20"/>
        <v>0</v>
      </c>
      <c r="E57" s="76">
        <v>9</v>
      </c>
      <c r="F57" s="73">
        <v>0</v>
      </c>
      <c r="G57" s="76">
        <v>0</v>
      </c>
      <c r="H57" s="76">
        <v>0</v>
      </c>
      <c r="I57" s="76">
        <v>0</v>
      </c>
      <c r="J57" s="281">
        <v>0</v>
      </c>
      <c r="K57" s="65"/>
    </row>
    <row r="58" spans="1:11" s="67" customFormat="1" ht="28.5" customHeight="1">
      <c r="A58" s="276">
        <v>5</v>
      </c>
      <c r="B58" s="74" t="s">
        <v>151</v>
      </c>
      <c r="C58" s="168">
        <f t="shared" si="19"/>
        <v>11</v>
      </c>
      <c r="D58" s="168">
        <f t="shared" si="20"/>
        <v>16</v>
      </c>
      <c r="E58" s="76">
        <v>10</v>
      </c>
      <c r="F58" s="73">
        <v>12</v>
      </c>
      <c r="G58" s="76">
        <v>0</v>
      </c>
      <c r="H58" s="76">
        <v>4</v>
      </c>
      <c r="I58" s="76">
        <v>1</v>
      </c>
      <c r="J58" s="281">
        <v>0</v>
      </c>
      <c r="K58" s="65"/>
    </row>
    <row r="59" spans="1:11" s="67" customFormat="1" ht="28.5" customHeight="1">
      <c r="A59" s="276">
        <v>6</v>
      </c>
      <c r="B59" s="74" t="s">
        <v>152</v>
      </c>
      <c r="C59" s="168">
        <f t="shared" si="19"/>
        <v>11</v>
      </c>
      <c r="D59" s="168">
        <f t="shared" si="20"/>
        <v>12</v>
      </c>
      <c r="E59" s="76">
        <v>11</v>
      </c>
      <c r="F59" s="73">
        <v>11</v>
      </c>
      <c r="G59" s="76">
        <v>0</v>
      </c>
      <c r="H59" s="76">
        <v>1</v>
      </c>
      <c r="I59" s="76">
        <v>0</v>
      </c>
      <c r="J59" s="281">
        <v>0</v>
      </c>
      <c r="K59" s="65"/>
    </row>
    <row r="60" spans="1:11" s="67" customFormat="1" ht="28.5" customHeight="1">
      <c r="A60" s="276">
        <v>7</v>
      </c>
      <c r="B60" s="74" t="s">
        <v>153</v>
      </c>
      <c r="C60" s="168">
        <f t="shared" ref="C60" si="21">E60+G60+I60</f>
        <v>15</v>
      </c>
      <c r="D60" s="168">
        <f t="shared" ref="D60" si="22">F60+H60+J60</f>
        <v>15</v>
      </c>
      <c r="E60" s="76">
        <v>14</v>
      </c>
      <c r="F60" s="73">
        <v>13</v>
      </c>
      <c r="G60" s="76">
        <v>0</v>
      </c>
      <c r="H60" s="76">
        <v>2</v>
      </c>
      <c r="I60" s="76">
        <v>1</v>
      </c>
      <c r="J60" s="281">
        <v>0</v>
      </c>
      <c r="K60" s="65"/>
    </row>
    <row r="61" spans="1:11" s="67" customFormat="1" ht="28.5" customHeight="1">
      <c r="A61" s="276">
        <v>8</v>
      </c>
      <c r="B61" s="74" t="s">
        <v>154</v>
      </c>
      <c r="C61" s="168">
        <f t="shared" si="19"/>
        <v>11</v>
      </c>
      <c r="D61" s="168">
        <f t="shared" si="20"/>
        <v>0</v>
      </c>
      <c r="E61" s="76">
        <v>11</v>
      </c>
      <c r="F61" s="76">
        <v>0</v>
      </c>
      <c r="G61" s="76">
        <v>0</v>
      </c>
      <c r="H61" s="76">
        <v>0</v>
      </c>
      <c r="I61" s="76">
        <v>0</v>
      </c>
      <c r="J61" s="281">
        <v>0</v>
      </c>
      <c r="K61" s="65"/>
    </row>
    <row r="62" spans="1:11" s="67" customFormat="1" ht="28.5" customHeight="1">
      <c r="A62" s="391" t="s">
        <v>24</v>
      </c>
      <c r="B62" s="392"/>
      <c r="C62" s="169">
        <f>SUM(C54:C61)</f>
        <v>143</v>
      </c>
      <c r="D62" s="169">
        <f t="shared" ref="D62" si="23">SUM(D54:D61)</f>
        <v>269</v>
      </c>
      <c r="E62" s="169">
        <f>SUM(E54:E61)</f>
        <v>134</v>
      </c>
      <c r="F62" s="169">
        <f>IF(SUM(F54:F61)='3'!L15+'3'!M15,SUM(F54:F61),"ХАТО")</f>
        <v>237</v>
      </c>
      <c r="G62" s="169">
        <f>IF(SUM(G54:G61)=Qiziltepa!E49,SUM(G54:G61),"ХАТО")</f>
        <v>6</v>
      </c>
      <c r="H62" s="169">
        <f>IF(SUM(H54:H61)=Qiziltepa!F49,SUM(H54:H61),"ХАТО")</f>
        <v>29</v>
      </c>
      <c r="I62" s="169">
        <f>IF(SUM(I54:I61)=Qiziltepa!G49,SUM(I54:I61),"ХАТО")</f>
        <v>3</v>
      </c>
      <c r="J62" s="278">
        <f>IF(SUM(J54:J61)=Qiziltepa!H49,SUM(J54:J61),"ХАТО")</f>
        <v>3</v>
      </c>
      <c r="K62" s="65"/>
    </row>
    <row r="63" spans="1:11" s="72" customFormat="1" ht="28.5" customHeight="1">
      <c r="A63" s="388" t="str">
        <f>'1'!B16</f>
        <v>Navbahor tumani</v>
      </c>
      <c r="B63" s="389"/>
      <c r="C63" s="389"/>
      <c r="D63" s="389"/>
      <c r="E63" s="389"/>
      <c r="F63" s="389"/>
      <c r="G63" s="389"/>
      <c r="H63" s="389"/>
      <c r="I63" s="389"/>
      <c r="J63" s="390"/>
      <c r="K63" s="71"/>
    </row>
    <row r="64" spans="1:11" s="67" customFormat="1" ht="28.5" customHeight="1">
      <c r="A64" s="276">
        <v>1</v>
      </c>
      <c r="B64" s="74" t="s">
        <v>186</v>
      </c>
      <c r="C64" s="168">
        <f>E64+G64+I64</f>
        <v>196</v>
      </c>
      <c r="D64" s="168">
        <f>F64+H64+J64</f>
        <v>201</v>
      </c>
      <c r="E64" s="73">
        <v>163</v>
      </c>
      <c r="F64" s="73">
        <v>128</v>
      </c>
      <c r="G64" s="73">
        <v>32</v>
      </c>
      <c r="H64" s="73">
        <v>71</v>
      </c>
      <c r="I64" s="73">
        <v>1</v>
      </c>
      <c r="J64" s="277">
        <v>2</v>
      </c>
      <c r="K64" s="65"/>
    </row>
    <row r="65" spans="1:11" s="67" customFormat="1" ht="28.5" customHeight="1">
      <c r="A65" s="276">
        <v>2</v>
      </c>
      <c r="B65" s="74" t="s">
        <v>187</v>
      </c>
      <c r="C65" s="168">
        <f t="shared" ref="C65:C70" si="24">E65+G65+I65</f>
        <v>5</v>
      </c>
      <c r="D65" s="168">
        <f t="shared" ref="D65:D70" si="25">F65+H65+J65</f>
        <v>4</v>
      </c>
      <c r="E65" s="73">
        <v>5</v>
      </c>
      <c r="F65" s="73">
        <v>4</v>
      </c>
      <c r="G65" s="73">
        <v>0</v>
      </c>
      <c r="H65" s="73">
        <v>0</v>
      </c>
      <c r="I65" s="73">
        <v>0</v>
      </c>
      <c r="J65" s="277">
        <v>0</v>
      </c>
      <c r="K65" s="65"/>
    </row>
    <row r="66" spans="1:11" s="67" customFormat="1" ht="28.5" customHeight="1">
      <c r="A66" s="276">
        <v>3</v>
      </c>
      <c r="B66" s="74" t="s">
        <v>188</v>
      </c>
      <c r="C66" s="168">
        <f t="shared" si="24"/>
        <v>2</v>
      </c>
      <c r="D66" s="168">
        <f t="shared" si="25"/>
        <v>0</v>
      </c>
      <c r="E66" s="73">
        <v>2</v>
      </c>
      <c r="F66" s="73">
        <v>0</v>
      </c>
      <c r="G66" s="73">
        <v>0</v>
      </c>
      <c r="H66" s="73">
        <v>0</v>
      </c>
      <c r="I66" s="73">
        <v>0</v>
      </c>
      <c r="J66" s="277">
        <v>0</v>
      </c>
      <c r="K66" s="65"/>
    </row>
    <row r="67" spans="1:11" s="67" customFormat="1" ht="28.5" customHeight="1">
      <c r="A67" s="276">
        <v>4</v>
      </c>
      <c r="B67" s="74" t="s">
        <v>189</v>
      </c>
      <c r="C67" s="168">
        <f t="shared" si="24"/>
        <v>0</v>
      </c>
      <c r="D67" s="168">
        <f t="shared" si="25"/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277">
        <v>0</v>
      </c>
      <c r="K67" s="65"/>
    </row>
    <row r="68" spans="1:11" s="67" customFormat="1" ht="28.5" customHeight="1">
      <c r="A68" s="276">
        <v>5</v>
      </c>
      <c r="B68" s="74" t="s">
        <v>190</v>
      </c>
      <c r="C68" s="168">
        <f t="shared" si="24"/>
        <v>0</v>
      </c>
      <c r="D68" s="168">
        <f t="shared" si="25"/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277">
        <v>0</v>
      </c>
      <c r="K68" s="65"/>
    </row>
    <row r="69" spans="1:11" s="67" customFormat="1" ht="28.5" customHeight="1">
      <c r="A69" s="276">
        <v>6</v>
      </c>
      <c r="B69" s="74" t="s">
        <v>191</v>
      </c>
      <c r="C69" s="168"/>
      <c r="D69" s="168"/>
      <c r="E69" s="73">
        <v>1</v>
      </c>
      <c r="F69" s="73">
        <v>0</v>
      </c>
      <c r="G69" s="73">
        <v>0</v>
      </c>
      <c r="H69" s="73">
        <v>0</v>
      </c>
      <c r="I69" s="73">
        <v>0</v>
      </c>
      <c r="J69" s="277">
        <v>0</v>
      </c>
      <c r="K69" s="65"/>
    </row>
    <row r="70" spans="1:11" s="67" customFormat="1" ht="28.5" customHeight="1">
      <c r="A70" s="276">
        <v>7</v>
      </c>
      <c r="B70" s="79" t="s">
        <v>192</v>
      </c>
      <c r="C70" s="168">
        <f t="shared" si="24"/>
        <v>2</v>
      </c>
      <c r="D70" s="168">
        <f t="shared" si="25"/>
        <v>6</v>
      </c>
      <c r="E70" s="73">
        <v>2</v>
      </c>
      <c r="F70" s="73">
        <v>6</v>
      </c>
      <c r="G70" s="75">
        <v>0</v>
      </c>
      <c r="H70" s="75">
        <v>0</v>
      </c>
      <c r="I70" s="75">
        <v>0</v>
      </c>
      <c r="J70" s="280">
        <v>0</v>
      </c>
      <c r="K70" s="65"/>
    </row>
    <row r="71" spans="1:11" s="67" customFormat="1" ht="28.5" customHeight="1">
      <c r="A71" s="391" t="s">
        <v>24</v>
      </c>
      <c r="B71" s="392"/>
      <c r="C71" s="169">
        <f>SUM(C64:C70)</f>
        <v>205</v>
      </c>
      <c r="D71" s="169">
        <f t="shared" ref="D71" si="26">SUM(D64:D70)</f>
        <v>211</v>
      </c>
      <c r="E71" s="169">
        <f>SUM(E64:E70)</f>
        <v>173</v>
      </c>
      <c r="F71" s="169">
        <f>IF(SUM(F64:F70)='3'!L16+'3'!M16,SUM(F64:F70),"ХАТО")</f>
        <v>138</v>
      </c>
      <c r="G71" s="169">
        <f>IF(SUM(G64:G70)=Navbahor!E49,SUM(G64:G70),"ХАТО")</f>
        <v>32</v>
      </c>
      <c r="H71" s="169">
        <f>IF(SUM(H64:H70)=Navbahor!F49,SUM(H64:H70),"ХАТО")</f>
        <v>71</v>
      </c>
      <c r="I71" s="169">
        <f>IF(SUM(I64:I70)=Navbahor!G49,SUM(I64:I70),"ХАТО")</f>
        <v>1</v>
      </c>
      <c r="J71" s="278">
        <f>IF(SUM(J64:J70)=Navbahor!H49,SUM(J64:J70),"ХАТО")</f>
        <v>2</v>
      </c>
      <c r="K71" s="65"/>
    </row>
    <row r="72" spans="1:11" s="72" customFormat="1" ht="28.5" customHeight="1">
      <c r="A72" s="388" t="str">
        <f>'1'!B17</f>
        <v>Nurota tumani</v>
      </c>
      <c r="B72" s="389"/>
      <c r="C72" s="389"/>
      <c r="D72" s="389"/>
      <c r="E72" s="389"/>
      <c r="F72" s="389"/>
      <c r="G72" s="389"/>
      <c r="H72" s="389"/>
      <c r="I72" s="389"/>
      <c r="J72" s="390"/>
      <c r="K72" s="71"/>
    </row>
    <row r="73" spans="1:11" s="67" customFormat="1" ht="28.5" customHeight="1">
      <c r="A73" s="276">
        <v>1</v>
      </c>
      <c r="B73" s="74" t="s">
        <v>155</v>
      </c>
      <c r="C73" s="168">
        <f>E73+G73+I73</f>
        <v>62</v>
      </c>
      <c r="D73" s="168">
        <f>F73+H73+J73</f>
        <v>44</v>
      </c>
      <c r="E73" s="73">
        <v>43</v>
      </c>
      <c r="F73" s="73">
        <v>30</v>
      </c>
      <c r="G73" s="73">
        <v>13</v>
      </c>
      <c r="H73" s="73">
        <v>10</v>
      </c>
      <c r="I73" s="73">
        <v>6</v>
      </c>
      <c r="J73" s="277">
        <v>4</v>
      </c>
      <c r="K73" s="65"/>
    </row>
    <row r="74" spans="1:11" s="67" customFormat="1" ht="28.5" customHeight="1">
      <c r="A74" s="276">
        <v>2</v>
      </c>
      <c r="B74" s="74" t="s">
        <v>156</v>
      </c>
      <c r="C74" s="168">
        <f t="shared" ref="C74:C79" si="27">E74+G74+I74</f>
        <v>31</v>
      </c>
      <c r="D74" s="168">
        <f t="shared" ref="D74:D79" si="28">F74+H74+J74</f>
        <v>15</v>
      </c>
      <c r="E74" s="73">
        <v>26</v>
      </c>
      <c r="F74" s="73">
        <v>13</v>
      </c>
      <c r="G74" s="73">
        <v>4</v>
      </c>
      <c r="H74" s="73">
        <v>2</v>
      </c>
      <c r="I74" s="73">
        <v>1</v>
      </c>
      <c r="J74" s="277"/>
      <c r="K74" s="65"/>
    </row>
    <row r="75" spans="1:11" s="67" customFormat="1" ht="28.5" customHeight="1">
      <c r="A75" s="276">
        <v>3</v>
      </c>
      <c r="B75" s="74" t="s">
        <v>157</v>
      </c>
      <c r="C75" s="168">
        <f t="shared" si="27"/>
        <v>19</v>
      </c>
      <c r="D75" s="168">
        <f t="shared" si="28"/>
        <v>36</v>
      </c>
      <c r="E75" s="73">
        <v>15</v>
      </c>
      <c r="F75" s="73">
        <v>34</v>
      </c>
      <c r="G75" s="73">
        <v>3</v>
      </c>
      <c r="H75" s="73">
        <v>1</v>
      </c>
      <c r="I75" s="73">
        <v>1</v>
      </c>
      <c r="J75" s="277">
        <v>1</v>
      </c>
      <c r="K75" s="65"/>
    </row>
    <row r="76" spans="1:11" s="67" customFormat="1" ht="28.5" customHeight="1">
      <c r="A76" s="276">
        <v>4</v>
      </c>
      <c r="B76" s="74" t="s">
        <v>158</v>
      </c>
      <c r="C76" s="168">
        <f t="shared" si="27"/>
        <v>8</v>
      </c>
      <c r="D76" s="168">
        <f t="shared" si="28"/>
        <v>3</v>
      </c>
      <c r="E76" s="73">
        <v>6</v>
      </c>
      <c r="F76" s="73">
        <v>2</v>
      </c>
      <c r="G76" s="73">
        <v>2</v>
      </c>
      <c r="H76" s="73"/>
      <c r="I76" s="73">
        <v>0</v>
      </c>
      <c r="J76" s="277">
        <v>1</v>
      </c>
      <c r="K76" s="65"/>
    </row>
    <row r="77" spans="1:11" s="67" customFormat="1" ht="28.5" customHeight="1">
      <c r="A77" s="276">
        <v>5</v>
      </c>
      <c r="B77" s="74" t="s">
        <v>159</v>
      </c>
      <c r="C77" s="168">
        <f t="shared" si="27"/>
        <v>16</v>
      </c>
      <c r="D77" s="168">
        <f t="shared" si="28"/>
        <v>21</v>
      </c>
      <c r="E77" s="73">
        <v>15</v>
      </c>
      <c r="F77" s="73">
        <v>21</v>
      </c>
      <c r="G77" s="73">
        <v>1</v>
      </c>
      <c r="H77" s="73"/>
      <c r="I77" s="73">
        <v>0</v>
      </c>
      <c r="J77" s="277"/>
      <c r="K77" s="65"/>
    </row>
    <row r="78" spans="1:11" s="67" customFormat="1" ht="28.5" customHeight="1">
      <c r="A78" s="276">
        <v>6</v>
      </c>
      <c r="B78" s="74" t="s">
        <v>160</v>
      </c>
      <c r="C78" s="168">
        <f t="shared" si="27"/>
        <v>10</v>
      </c>
      <c r="D78" s="168">
        <f t="shared" si="28"/>
        <v>6</v>
      </c>
      <c r="E78" s="73">
        <v>9</v>
      </c>
      <c r="F78" s="73">
        <v>5</v>
      </c>
      <c r="G78" s="73">
        <v>1</v>
      </c>
      <c r="H78" s="73"/>
      <c r="I78" s="73">
        <v>0</v>
      </c>
      <c r="J78" s="277">
        <v>1</v>
      </c>
      <c r="K78" s="65"/>
    </row>
    <row r="79" spans="1:11" s="67" customFormat="1" ht="28.5" customHeight="1">
      <c r="A79" s="276">
        <v>7</v>
      </c>
      <c r="B79" s="74" t="s">
        <v>161</v>
      </c>
      <c r="C79" s="168">
        <f t="shared" si="27"/>
        <v>20</v>
      </c>
      <c r="D79" s="168">
        <f t="shared" si="28"/>
        <v>25</v>
      </c>
      <c r="E79" s="73">
        <v>18</v>
      </c>
      <c r="F79" s="73">
        <v>24</v>
      </c>
      <c r="G79" s="73">
        <v>2</v>
      </c>
      <c r="H79" s="73">
        <v>1</v>
      </c>
      <c r="I79" s="73">
        <v>0</v>
      </c>
      <c r="J79" s="277"/>
      <c r="K79" s="65"/>
    </row>
    <row r="80" spans="1:11" s="67" customFormat="1" ht="28.5" customHeight="1">
      <c r="A80" s="391" t="s">
        <v>24</v>
      </c>
      <c r="B80" s="392"/>
      <c r="C80" s="169">
        <f>SUM(C73:C79)</f>
        <v>166</v>
      </c>
      <c r="D80" s="169">
        <f t="shared" ref="D80" si="29">SUM(D73:D79)</f>
        <v>150</v>
      </c>
      <c r="E80" s="169">
        <f>SUM(E73:E79)</f>
        <v>132</v>
      </c>
      <c r="F80" s="169">
        <f>IF(SUM(F73:F79)='3'!L17+'3'!M17,SUM(F73:F79),"ХАТО")</f>
        <v>129</v>
      </c>
      <c r="G80" s="169">
        <f>IF(SUM(G73:G79)=Nurota!E49,SUM(G73:G79),"ХАТО")</f>
        <v>26</v>
      </c>
      <c r="H80" s="169">
        <f>IF(SUM(H73:H79)=Nurota!F49,SUM(H73:H79),"ХАТО")</f>
        <v>14</v>
      </c>
      <c r="I80" s="169">
        <f>IF(SUM(I73:I79)=Nurota!G49,SUM(I73:I79),"ХАТО")</f>
        <v>8</v>
      </c>
      <c r="J80" s="278">
        <f>IF(SUM(J73:J79)=Nurota!H49,SUM(J73:J79),"ХАТО")</f>
        <v>7</v>
      </c>
      <c r="K80" s="65"/>
    </row>
    <row r="81" spans="1:11" s="72" customFormat="1" ht="28.5" customHeight="1">
      <c r="A81" s="388" t="str">
        <f>'1'!B18</f>
        <v>Tomdi tumani</v>
      </c>
      <c r="B81" s="389"/>
      <c r="C81" s="389"/>
      <c r="D81" s="389"/>
      <c r="E81" s="389"/>
      <c r="F81" s="389"/>
      <c r="G81" s="389"/>
      <c r="H81" s="389"/>
      <c r="I81" s="389"/>
      <c r="J81" s="390"/>
      <c r="K81" s="71"/>
    </row>
    <row r="82" spans="1:11" s="67" customFormat="1" ht="28.5" customHeight="1">
      <c r="A82" s="276">
        <v>1</v>
      </c>
      <c r="B82" s="74" t="s">
        <v>162</v>
      </c>
      <c r="C82" s="168">
        <f>E82+G82+I82</f>
        <v>69</v>
      </c>
      <c r="D82" s="168">
        <f>F82+H82+J82</f>
        <v>61</v>
      </c>
      <c r="E82" s="73">
        <v>42</v>
      </c>
      <c r="F82" s="73">
        <v>52</v>
      </c>
      <c r="G82" s="73">
        <v>13</v>
      </c>
      <c r="H82" s="73">
        <v>6</v>
      </c>
      <c r="I82" s="77">
        <v>14</v>
      </c>
      <c r="J82" s="277">
        <v>3</v>
      </c>
      <c r="K82" s="65"/>
    </row>
    <row r="83" spans="1:11" s="67" customFormat="1" ht="28.5" customHeight="1">
      <c r="A83" s="276">
        <v>2</v>
      </c>
      <c r="B83" s="74" t="s">
        <v>163</v>
      </c>
      <c r="C83" s="168">
        <f t="shared" ref="C83:C88" si="30">E83+G83+I83</f>
        <v>3</v>
      </c>
      <c r="D83" s="168">
        <f t="shared" ref="D83:D88" si="31">F83+H83+J83</f>
        <v>1</v>
      </c>
      <c r="E83" s="73">
        <v>3</v>
      </c>
      <c r="F83" s="73">
        <v>1</v>
      </c>
      <c r="G83" s="77"/>
      <c r="H83" s="77"/>
      <c r="I83" s="73"/>
      <c r="J83" s="277"/>
      <c r="K83" s="65"/>
    </row>
    <row r="84" spans="1:11" s="67" customFormat="1" ht="28.5" customHeight="1">
      <c r="A84" s="276">
        <v>3</v>
      </c>
      <c r="B84" s="74" t="s">
        <v>164</v>
      </c>
      <c r="C84" s="168">
        <f t="shared" si="30"/>
        <v>0</v>
      </c>
      <c r="D84" s="168">
        <f t="shared" si="31"/>
        <v>2</v>
      </c>
      <c r="E84" s="73"/>
      <c r="F84" s="73">
        <v>2</v>
      </c>
      <c r="G84" s="77"/>
      <c r="H84" s="77"/>
      <c r="I84" s="73"/>
      <c r="J84" s="277"/>
      <c r="K84" s="65"/>
    </row>
    <row r="85" spans="1:11" s="67" customFormat="1" ht="28.5" customHeight="1">
      <c r="A85" s="276">
        <v>4</v>
      </c>
      <c r="B85" s="74" t="s">
        <v>165</v>
      </c>
      <c r="C85" s="168">
        <f t="shared" si="30"/>
        <v>0</v>
      </c>
      <c r="D85" s="168">
        <f t="shared" si="31"/>
        <v>0</v>
      </c>
      <c r="E85" s="73"/>
      <c r="F85" s="73"/>
      <c r="G85" s="77"/>
      <c r="H85" s="77"/>
      <c r="I85" s="73"/>
      <c r="J85" s="277"/>
      <c r="K85" s="65"/>
    </row>
    <row r="86" spans="1:11" s="67" customFormat="1" ht="28.5" customHeight="1">
      <c r="A86" s="276">
        <v>5</v>
      </c>
      <c r="B86" s="74" t="s">
        <v>166</v>
      </c>
      <c r="C86" s="168">
        <f t="shared" si="30"/>
        <v>0</v>
      </c>
      <c r="D86" s="168">
        <f t="shared" si="31"/>
        <v>3</v>
      </c>
      <c r="E86" s="73"/>
      <c r="F86" s="73">
        <v>3</v>
      </c>
      <c r="G86" s="77"/>
      <c r="H86" s="77"/>
      <c r="I86" s="73"/>
      <c r="J86" s="277"/>
      <c r="K86" s="65"/>
    </row>
    <row r="87" spans="1:11" s="67" customFormat="1" ht="28.5" customHeight="1">
      <c r="A87" s="276">
        <v>6</v>
      </c>
      <c r="B87" s="74" t="s">
        <v>167</v>
      </c>
      <c r="C87" s="168">
        <f t="shared" si="30"/>
        <v>0</v>
      </c>
      <c r="D87" s="168">
        <f t="shared" si="31"/>
        <v>0</v>
      </c>
      <c r="E87" s="73"/>
      <c r="F87" s="73"/>
      <c r="G87" s="77"/>
      <c r="H87" s="77"/>
      <c r="I87" s="73"/>
      <c r="J87" s="277"/>
      <c r="K87" s="65"/>
    </row>
    <row r="88" spans="1:11" s="67" customFormat="1" ht="28.5" customHeight="1">
      <c r="A88" s="276">
        <v>7</v>
      </c>
      <c r="B88" s="74" t="s">
        <v>168</v>
      </c>
      <c r="C88" s="168">
        <f t="shared" si="30"/>
        <v>0</v>
      </c>
      <c r="D88" s="168">
        <f t="shared" si="31"/>
        <v>8</v>
      </c>
      <c r="E88" s="73"/>
      <c r="F88" s="73">
        <v>8</v>
      </c>
      <c r="G88" s="77"/>
      <c r="H88" s="77"/>
      <c r="I88" s="73"/>
      <c r="J88" s="277"/>
      <c r="K88" s="65"/>
    </row>
    <row r="89" spans="1:11" s="67" customFormat="1" ht="28.5" customHeight="1">
      <c r="A89" s="391" t="s">
        <v>24</v>
      </c>
      <c r="B89" s="392"/>
      <c r="C89" s="169">
        <f>SUM(C82:C88)</f>
        <v>72</v>
      </c>
      <c r="D89" s="169">
        <f>SUM(D82:D88)</f>
        <v>75</v>
      </c>
      <c r="E89" s="169">
        <f>SUM(E82:E88)</f>
        <v>45</v>
      </c>
      <c r="F89" s="169">
        <f>IF(SUM(F82:F88)='3'!L18+'3'!M18,SUM(F82:F88),"ХАТО")</f>
        <v>66</v>
      </c>
      <c r="G89" s="169">
        <f>IF(SUM(G82:G88)=Tomdi!E49,SUM(G82:G88),"ХАТО")</f>
        <v>13</v>
      </c>
      <c r="H89" s="169">
        <f>IF(SUM(H82:H88)=Tomdi!F49,SUM(H82:H88),"ХАТО")</f>
        <v>6</v>
      </c>
      <c r="I89" s="169">
        <f>IF(SUM(I82:I88)=Tomdi!G49,SUM(I82:I88),"ХАТО")</f>
        <v>14</v>
      </c>
      <c r="J89" s="278">
        <f>IF(SUM(J82:J88)=Tomdi!H49,SUM(J82:J88),"ХАТО")</f>
        <v>3</v>
      </c>
      <c r="K89" s="65"/>
    </row>
    <row r="90" spans="1:11" s="72" customFormat="1" ht="28.5" customHeight="1">
      <c r="A90" s="388" t="str">
        <f>'1'!B19</f>
        <v>Uchquduq tumani</v>
      </c>
      <c r="B90" s="389"/>
      <c r="C90" s="389"/>
      <c r="D90" s="389"/>
      <c r="E90" s="389"/>
      <c r="F90" s="389"/>
      <c r="G90" s="389"/>
      <c r="H90" s="389"/>
      <c r="I90" s="389"/>
      <c r="J90" s="390"/>
      <c r="K90" s="71"/>
    </row>
    <row r="91" spans="1:11" s="67" customFormat="1" ht="28.5" customHeight="1">
      <c r="A91" s="276">
        <v>1</v>
      </c>
      <c r="B91" s="74" t="s">
        <v>169</v>
      </c>
      <c r="C91" s="168">
        <f>E91+G91+I91</f>
        <v>74</v>
      </c>
      <c r="D91" s="168">
        <f>F91+H91+J91</f>
        <v>33</v>
      </c>
      <c r="E91" s="73">
        <v>51</v>
      </c>
      <c r="F91" s="73">
        <v>24</v>
      </c>
      <c r="G91" s="73">
        <v>19</v>
      </c>
      <c r="H91" s="73">
        <v>9</v>
      </c>
      <c r="I91" s="73">
        <v>4</v>
      </c>
      <c r="J91" s="277"/>
      <c r="K91" s="65"/>
    </row>
    <row r="92" spans="1:11" s="67" customFormat="1" ht="28.5" customHeight="1">
      <c r="A92" s="276">
        <v>2</v>
      </c>
      <c r="B92" s="74" t="s">
        <v>170</v>
      </c>
      <c r="C92" s="168">
        <f t="shared" ref="C92:C97" si="32">E92+G92+I92</f>
        <v>0</v>
      </c>
      <c r="D92" s="168">
        <f t="shared" ref="D92:D97" si="33">F92+H92+J92</f>
        <v>19</v>
      </c>
      <c r="E92" s="73">
        <v>0</v>
      </c>
      <c r="F92" s="73">
        <v>18</v>
      </c>
      <c r="G92" s="73">
        <v>0</v>
      </c>
      <c r="H92" s="73">
        <v>1</v>
      </c>
      <c r="I92" s="73">
        <v>0</v>
      </c>
      <c r="J92" s="277"/>
      <c r="K92" s="65"/>
    </row>
    <row r="93" spans="1:11" s="67" customFormat="1" ht="28.5" customHeight="1">
      <c r="A93" s="276">
        <v>3</v>
      </c>
      <c r="B93" s="74" t="s">
        <v>171</v>
      </c>
      <c r="C93" s="168">
        <f t="shared" si="32"/>
        <v>13</v>
      </c>
      <c r="D93" s="168">
        <f t="shared" si="33"/>
        <v>14</v>
      </c>
      <c r="E93" s="73">
        <v>13</v>
      </c>
      <c r="F93" s="73">
        <v>14</v>
      </c>
      <c r="G93" s="73">
        <v>0</v>
      </c>
      <c r="H93" s="73"/>
      <c r="I93" s="73">
        <v>0</v>
      </c>
      <c r="J93" s="277"/>
      <c r="K93" s="65"/>
    </row>
    <row r="94" spans="1:11" s="67" customFormat="1" ht="28.5" customHeight="1">
      <c r="A94" s="276">
        <v>4</v>
      </c>
      <c r="B94" s="74" t="s">
        <v>172</v>
      </c>
      <c r="C94" s="168">
        <f t="shared" si="32"/>
        <v>13</v>
      </c>
      <c r="D94" s="168">
        <f t="shared" si="33"/>
        <v>21</v>
      </c>
      <c r="E94" s="73">
        <v>6</v>
      </c>
      <c r="F94" s="73">
        <v>16</v>
      </c>
      <c r="G94" s="73">
        <v>3</v>
      </c>
      <c r="H94" s="73">
        <v>2</v>
      </c>
      <c r="I94" s="73">
        <v>4</v>
      </c>
      <c r="J94" s="277">
        <v>3</v>
      </c>
      <c r="K94" s="65"/>
    </row>
    <row r="95" spans="1:11" s="67" customFormat="1" ht="28.5" customHeight="1">
      <c r="A95" s="276">
        <v>5</v>
      </c>
      <c r="B95" s="74" t="s">
        <v>173</v>
      </c>
      <c r="C95" s="168">
        <f t="shared" si="32"/>
        <v>12</v>
      </c>
      <c r="D95" s="168">
        <f t="shared" si="33"/>
        <v>9</v>
      </c>
      <c r="E95" s="73">
        <v>11</v>
      </c>
      <c r="F95" s="73">
        <v>9</v>
      </c>
      <c r="G95" s="73">
        <v>1</v>
      </c>
      <c r="H95" s="73"/>
      <c r="I95" s="73">
        <v>0</v>
      </c>
      <c r="J95" s="277"/>
      <c r="K95" s="65"/>
    </row>
    <row r="96" spans="1:11" s="67" customFormat="1" ht="28.5" customHeight="1">
      <c r="A96" s="276">
        <v>6</v>
      </c>
      <c r="B96" s="79" t="s">
        <v>174</v>
      </c>
      <c r="C96" s="168">
        <f t="shared" si="32"/>
        <v>5</v>
      </c>
      <c r="D96" s="168">
        <f t="shared" si="33"/>
        <v>3</v>
      </c>
      <c r="E96" s="73">
        <v>5</v>
      </c>
      <c r="F96" s="73">
        <v>3</v>
      </c>
      <c r="G96" s="73">
        <v>0</v>
      </c>
      <c r="H96" s="73"/>
      <c r="I96" s="73">
        <v>0</v>
      </c>
      <c r="J96" s="277"/>
      <c r="K96" s="65"/>
    </row>
    <row r="97" spans="1:11" s="67" customFormat="1" ht="28.5" customHeight="1">
      <c r="A97" s="276">
        <v>7</v>
      </c>
      <c r="B97" s="79" t="s">
        <v>175</v>
      </c>
      <c r="C97" s="168">
        <f t="shared" si="32"/>
        <v>7</v>
      </c>
      <c r="D97" s="168">
        <f t="shared" si="33"/>
        <v>18</v>
      </c>
      <c r="E97" s="73">
        <v>5</v>
      </c>
      <c r="F97" s="73">
        <v>14</v>
      </c>
      <c r="G97" s="73">
        <v>2</v>
      </c>
      <c r="H97" s="73">
        <v>4</v>
      </c>
      <c r="I97" s="73">
        <v>0</v>
      </c>
      <c r="J97" s="277"/>
      <c r="K97" s="65"/>
    </row>
    <row r="98" spans="1:11" s="67" customFormat="1" ht="28.5" customHeight="1">
      <c r="A98" s="391" t="s">
        <v>24</v>
      </c>
      <c r="B98" s="392"/>
      <c r="C98" s="170">
        <f>SUM(C91:C97)</f>
        <v>124</v>
      </c>
      <c r="D98" s="170">
        <f>SUM(D91:D97)</f>
        <v>117</v>
      </c>
      <c r="E98" s="169">
        <f>SUM(E91:E97)</f>
        <v>91</v>
      </c>
      <c r="F98" s="169">
        <f>IF(SUM(F91:F97)='3'!L19+'3'!M19,SUM(F91:F97),"ХАТО")</f>
        <v>98</v>
      </c>
      <c r="G98" s="169">
        <f>IF(SUM(G91:G97)=Uchquduq!E49,SUM(G91:G97),"ХАТО")</f>
        <v>25</v>
      </c>
      <c r="H98" s="169">
        <f>IF(SUM(H91:H97)=Uchquduq!F49,SUM(H91:H97),"ХАТО")</f>
        <v>16</v>
      </c>
      <c r="I98" s="169">
        <f>IF(SUM(I91:I97)=Uchquduq!G49,SUM(I91:I97),"ХАТО")</f>
        <v>8</v>
      </c>
      <c r="J98" s="278">
        <f>IF(SUM(J91:J97)=Uchquduq!H49,SUM(J91:J97),"ХАТО")</f>
        <v>3</v>
      </c>
      <c r="K98" s="65"/>
    </row>
    <row r="99" spans="1:11" s="72" customFormat="1" ht="28.5" customHeight="1">
      <c r="A99" s="388" t="str">
        <f>'1'!B20</f>
        <v xml:space="preserve">Xatirchi tumani </v>
      </c>
      <c r="B99" s="389"/>
      <c r="C99" s="389"/>
      <c r="D99" s="389"/>
      <c r="E99" s="389"/>
      <c r="F99" s="389"/>
      <c r="G99" s="389"/>
      <c r="H99" s="389"/>
      <c r="I99" s="389"/>
      <c r="J99" s="390"/>
      <c r="K99" s="71"/>
    </row>
    <row r="100" spans="1:11" s="67" customFormat="1" ht="28.5" customHeight="1">
      <c r="A100" s="276">
        <v>1</v>
      </c>
      <c r="B100" s="74" t="s">
        <v>176</v>
      </c>
      <c r="C100" s="168">
        <f>E100+G100+I100</f>
        <v>260</v>
      </c>
      <c r="D100" s="168">
        <f>F100+H100+J100</f>
        <v>222</v>
      </c>
      <c r="E100" s="73">
        <v>213</v>
      </c>
      <c r="F100" s="73">
        <v>150</v>
      </c>
      <c r="G100" s="73">
        <v>47</v>
      </c>
      <c r="H100" s="73">
        <v>52</v>
      </c>
      <c r="I100" s="73">
        <v>0</v>
      </c>
      <c r="J100" s="277">
        <v>20</v>
      </c>
      <c r="K100" s="65"/>
    </row>
    <row r="101" spans="1:11" s="67" customFormat="1" ht="28.5" customHeight="1">
      <c r="A101" s="276">
        <v>2</v>
      </c>
      <c r="B101" s="74" t="s">
        <v>177</v>
      </c>
      <c r="C101" s="168">
        <f t="shared" ref="C101:C105" si="34">E101+G101+I101</f>
        <v>56</v>
      </c>
      <c r="D101" s="168">
        <f t="shared" ref="D101:D105" si="35">F101+H101+J101</f>
        <v>54</v>
      </c>
      <c r="E101" s="73">
        <v>20</v>
      </c>
      <c r="F101" s="73">
        <v>26</v>
      </c>
      <c r="G101" s="73">
        <v>36</v>
      </c>
      <c r="H101" s="73">
        <v>28</v>
      </c>
      <c r="I101" s="73">
        <v>0</v>
      </c>
      <c r="J101" s="277">
        <v>0</v>
      </c>
      <c r="K101" s="65"/>
    </row>
    <row r="102" spans="1:11" s="67" customFormat="1" ht="28.5" customHeight="1">
      <c r="A102" s="276">
        <v>3</v>
      </c>
      <c r="B102" s="74" t="s">
        <v>178</v>
      </c>
      <c r="C102" s="168">
        <f t="shared" si="34"/>
        <v>23</v>
      </c>
      <c r="D102" s="168">
        <f t="shared" si="35"/>
        <v>20</v>
      </c>
      <c r="E102" s="73">
        <v>14</v>
      </c>
      <c r="F102" s="73">
        <v>17</v>
      </c>
      <c r="G102" s="73">
        <v>9</v>
      </c>
      <c r="H102" s="73">
        <v>3</v>
      </c>
      <c r="I102" s="73">
        <v>0</v>
      </c>
      <c r="J102" s="277">
        <v>0</v>
      </c>
      <c r="K102" s="65"/>
    </row>
    <row r="103" spans="1:11" s="67" customFormat="1" ht="28.5" customHeight="1">
      <c r="A103" s="276">
        <v>4</v>
      </c>
      <c r="B103" s="74" t="s">
        <v>179</v>
      </c>
      <c r="C103" s="168">
        <f t="shared" si="34"/>
        <v>0</v>
      </c>
      <c r="D103" s="168">
        <f t="shared" si="35"/>
        <v>2</v>
      </c>
      <c r="E103" s="73">
        <v>0</v>
      </c>
      <c r="F103" s="73">
        <v>0</v>
      </c>
      <c r="G103" s="73">
        <v>0</v>
      </c>
      <c r="H103" s="73">
        <v>2</v>
      </c>
      <c r="I103" s="73">
        <v>0</v>
      </c>
      <c r="J103" s="277">
        <v>0</v>
      </c>
      <c r="K103" s="65"/>
    </row>
    <row r="104" spans="1:11" s="67" customFormat="1" ht="28.5" customHeight="1">
      <c r="A104" s="276">
        <v>5</v>
      </c>
      <c r="B104" s="74" t="s">
        <v>231</v>
      </c>
      <c r="C104" s="168">
        <f t="shared" si="34"/>
        <v>15</v>
      </c>
      <c r="D104" s="168">
        <f t="shared" si="35"/>
        <v>26</v>
      </c>
      <c r="E104" s="73">
        <v>12</v>
      </c>
      <c r="F104" s="73">
        <v>25</v>
      </c>
      <c r="G104" s="73">
        <v>3</v>
      </c>
      <c r="H104" s="73">
        <v>1</v>
      </c>
      <c r="I104" s="73">
        <v>0</v>
      </c>
      <c r="J104" s="277">
        <v>0</v>
      </c>
      <c r="K104" s="65"/>
    </row>
    <row r="105" spans="1:11" s="67" customFormat="1" ht="28.5" customHeight="1">
      <c r="A105" s="276">
        <v>6</v>
      </c>
      <c r="B105" s="74"/>
      <c r="C105" s="168">
        <f t="shared" si="34"/>
        <v>0</v>
      </c>
      <c r="D105" s="168">
        <f t="shared" si="35"/>
        <v>0</v>
      </c>
      <c r="E105" s="73"/>
      <c r="F105" s="73"/>
      <c r="G105" s="73"/>
      <c r="H105" s="73"/>
      <c r="I105" s="73"/>
      <c r="J105" s="277"/>
      <c r="K105" s="65"/>
    </row>
    <row r="106" spans="1:11" s="67" customFormat="1" ht="28.5" customHeight="1">
      <c r="A106" s="391" t="s">
        <v>24</v>
      </c>
      <c r="B106" s="392"/>
      <c r="C106" s="169">
        <f>SUM(C100:C105)</f>
        <v>354</v>
      </c>
      <c r="D106" s="169">
        <f>SUM(D100:D105)</f>
        <v>324</v>
      </c>
      <c r="E106" s="169">
        <f>SUM(E100:E105)</f>
        <v>259</v>
      </c>
      <c r="F106" s="169">
        <f>IF(SUM(F100:F105)='3'!L20+'3'!M20,SUM(F100:F105),"ХАТО")</f>
        <v>218</v>
      </c>
      <c r="G106" s="169">
        <f>IF(SUM(G100:G105)=Xatirchi!E49,SUM(G100:G105),"ХАТО")</f>
        <v>95</v>
      </c>
      <c r="H106" s="169">
        <f>IF(SUM(H100:H105)=Xatirchi!F49,SUM(H100:H105),"ХАТО")</f>
        <v>86</v>
      </c>
      <c r="I106" s="169">
        <f>IF(SUM(I100:I105)=Xatirchi!G49,SUM(I100:I105),"ХАТО")</f>
        <v>0</v>
      </c>
      <c r="J106" s="278">
        <f>IF(SUM(J100:J105)=Xatirchi!H49,SUM(J100:J105),"ХАТО")</f>
        <v>20</v>
      </c>
      <c r="K106" s="65"/>
    </row>
    <row r="107" spans="1:11" s="67" customFormat="1" ht="26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65"/>
    </row>
    <row r="108" spans="1:11" s="67" customFormat="1" ht="33.75" customHeight="1">
      <c r="A108" s="395" t="s">
        <v>200</v>
      </c>
      <c r="B108" s="395"/>
      <c r="C108" s="395"/>
      <c r="D108" s="395"/>
      <c r="E108" s="395"/>
      <c r="F108" s="395"/>
      <c r="G108" s="395"/>
      <c r="H108" s="395"/>
      <c r="I108" s="395"/>
      <c r="J108" s="395"/>
      <c r="K108" s="65"/>
    </row>
  </sheetData>
  <sheetProtection algorithmName="SHA-512" hashValue="xPbgP8CcpAbkgJ3epxXhlCuyFpCsmJVfTg+M1DzgGEB0SxQ+W30sjwWFgVitPw3x1VrU17oDnghIf3mRaVd7DQ==" saltValue="bGA9s5YnD+IeArXeEboR6A==" spinCount="100000" sheet="1" objects="1" scenarios="1"/>
  <mergeCells count="31">
    <mergeCell ref="A2:J3"/>
    <mergeCell ref="A108:J108"/>
    <mergeCell ref="A5:A8"/>
    <mergeCell ref="B5:B8"/>
    <mergeCell ref="C5:D7"/>
    <mergeCell ref="E5:J5"/>
    <mergeCell ref="E6:F7"/>
    <mergeCell ref="G6:H7"/>
    <mergeCell ref="I6:J7"/>
    <mergeCell ref="A10:J10"/>
    <mergeCell ref="A44:J44"/>
    <mergeCell ref="A72:J72"/>
    <mergeCell ref="A106:B106"/>
    <mergeCell ref="A98:B98"/>
    <mergeCell ref="A89:B89"/>
    <mergeCell ref="A17:B17"/>
    <mergeCell ref="A81:J81"/>
    <mergeCell ref="A90:J90"/>
    <mergeCell ref="A99:J99"/>
    <mergeCell ref="A71:B71"/>
    <mergeCell ref="A18:J18"/>
    <mergeCell ref="A34:J34"/>
    <mergeCell ref="A43:B43"/>
    <mergeCell ref="A33:B33"/>
    <mergeCell ref="A25:B25"/>
    <mergeCell ref="A26:J26"/>
    <mergeCell ref="A62:B62"/>
    <mergeCell ref="A52:B52"/>
    <mergeCell ref="A63:J63"/>
    <mergeCell ref="A53:J53"/>
    <mergeCell ref="A80:B80"/>
  </mergeCells>
  <pageMargins left="0.98425196850393704" right="0.23622047244094491" top="0.31496062992125984" bottom="0.47244094488188981" header="0.39370078740157483" footer="0.5511811023622047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P69"/>
  <sheetViews>
    <sheetView view="pageBreakPreview" topLeftCell="A34" zoomScale="55" zoomScaleNormal="55" zoomScaleSheetLayoutView="55" workbookViewId="0">
      <selection activeCell="G24" sqref="G24"/>
    </sheetView>
  </sheetViews>
  <sheetFormatPr defaultColWidth="9.140625" defaultRowHeight="26.25"/>
  <cols>
    <col min="1" max="1" width="7.42578125" style="196" customWidth="1"/>
    <col min="2" max="2" width="76.7109375" style="195" customWidth="1"/>
    <col min="3" max="10" width="17.85546875" style="195" customWidth="1"/>
    <col min="11" max="11" width="24.140625" style="195" customWidth="1"/>
    <col min="12" max="15" width="14.85546875" style="195" customWidth="1"/>
    <col min="16" max="17" width="14.7109375" style="195" customWidth="1"/>
    <col min="18" max="16384" width="9.140625" style="195"/>
  </cols>
  <sheetData>
    <row r="1" spans="1:19" ht="28.9" customHeight="1">
      <c r="A1" s="408" t="s">
        <v>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19" ht="28.9" customHeight="1">
      <c r="A2" s="408" t="s">
        <v>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19" ht="28.5" thickBot="1">
      <c r="Q3" s="197" t="s">
        <v>0</v>
      </c>
    </row>
    <row r="4" spans="1:19" ht="28.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9" ht="36.7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9" ht="45.7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9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9" ht="61.5" customHeight="1">
      <c r="A8" s="413"/>
      <c r="B8" s="405"/>
      <c r="C8" s="406"/>
      <c r="D8" s="406"/>
      <c r="E8" s="406"/>
      <c r="F8" s="406"/>
      <c r="G8" s="406"/>
      <c r="H8" s="406"/>
      <c r="I8" s="406"/>
      <c r="J8" s="406"/>
      <c r="K8" s="402"/>
      <c r="L8" s="402"/>
      <c r="M8" s="402"/>
      <c r="N8" s="402"/>
      <c r="O8" s="402"/>
      <c r="P8" s="402"/>
      <c r="Q8" s="415"/>
    </row>
    <row r="9" spans="1:19" ht="46.5" customHeight="1" thickBot="1">
      <c r="A9" s="414"/>
      <c r="B9" s="417"/>
      <c r="C9" s="215" t="str">
        <f>'1а'!C8</f>
        <v>2025-y</v>
      </c>
      <c r="D9" s="215" t="str">
        <f>'1а'!D8</f>
        <v>2026-y</v>
      </c>
      <c r="E9" s="215" t="str">
        <f>'1а'!C8</f>
        <v>2025-y</v>
      </c>
      <c r="F9" s="215" t="str">
        <f>'1а'!D8</f>
        <v>2026-y</v>
      </c>
      <c r="G9" s="215" t="str">
        <f>'1а'!C8</f>
        <v>2025-y</v>
      </c>
      <c r="H9" s="215" t="str">
        <f>'1а'!D8</f>
        <v>2026-y</v>
      </c>
      <c r="I9" s="215" t="str">
        <f>'1а'!C8</f>
        <v>2025-y</v>
      </c>
      <c r="J9" s="215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9" thickBot="1">
      <c r="A10" s="216">
        <v>1</v>
      </c>
      <c r="B10" s="217">
        <v>2</v>
      </c>
      <c r="C10" s="344">
        <v>3</v>
      </c>
      <c r="D10" s="344">
        <v>4</v>
      </c>
      <c r="E10" s="344">
        <v>5</v>
      </c>
      <c r="F10" s="344">
        <v>6</v>
      </c>
      <c r="G10" s="344">
        <v>7</v>
      </c>
      <c r="H10" s="344">
        <v>8</v>
      </c>
      <c r="I10" s="344">
        <v>9</v>
      </c>
      <c r="J10" s="344">
        <v>10</v>
      </c>
      <c r="K10" s="217">
        <v>11</v>
      </c>
      <c r="L10" s="344">
        <v>12</v>
      </c>
      <c r="M10" s="344">
        <v>13</v>
      </c>
      <c r="N10" s="344">
        <v>14</v>
      </c>
      <c r="O10" s="344">
        <v>15</v>
      </c>
      <c r="P10" s="344">
        <v>16</v>
      </c>
      <c r="Q10" s="360">
        <v>17</v>
      </c>
    </row>
    <row r="11" spans="1:19" ht="22.9" customHeight="1">
      <c r="A11" s="218">
        <v>1</v>
      </c>
      <c r="B11" s="345" t="s">
        <v>65</v>
      </c>
      <c r="C11" s="350">
        <f>E11+G11+I11</f>
        <v>19</v>
      </c>
      <c r="D11" s="353">
        <f>F11+H11+J11</f>
        <v>10</v>
      </c>
      <c r="E11" s="356">
        <f>'Navoiy sh'!E11+'Zarafshon sh'!E11+'G''ozgon sh'!E11+Karmana!E11+Konimex!E11+Qiziltepa!E11+Navbahor!E11+Nurota!E11+Tomdi!E11+Uchquduq!E11+Xatirchi!E11</f>
        <v>2</v>
      </c>
      <c r="F11" s="220">
        <f>'Navoiy sh'!F11+'Zarafshon sh'!F11+'G''ozgon sh'!F11+Karmana!F11+Konimex!F11+Qiziltepa!F11+Navbahor!F11+Nurota!F11+Tomdi!F11+Uchquduq!F11+Xatirchi!F11</f>
        <v>1</v>
      </c>
      <c r="G11" s="220">
        <f>'Navoiy sh'!G11+'Zarafshon sh'!G11+'G''ozgon sh'!G11+Karmana!G11+Konimex!G11+Qiziltepa!G11+Navbahor!G11+Nurota!G11+Tomdi!G11+Uchquduq!G11+Xatirchi!G11</f>
        <v>1</v>
      </c>
      <c r="H11" s="220">
        <f>'Navoiy sh'!H11+'Zarafshon sh'!H11+'G''ozgon sh'!H11+Karmana!H11+Konimex!H11+Qiziltepa!H11+Navbahor!H11+Nurota!H11+Tomdi!H11+Uchquduq!H11+Xatirchi!H11</f>
        <v>3</v>
      </c>
      <c r="I11" s="220">
        <f>'Navoiy sh'!I11+'Zarafshon sh'!I11+'G''ozgon sh'!I11+Karmana!I11+Konimex!I11+Qiziltepa!I11+Navbahor!I11+Nurota!I11+Tomdi!I11+Uchquduq!I11+Xatirchi!I11</f>
        <v>16</v>
      </c>
      <c r="J11" s="221">
        <f>'Navoiy sh'!J11+'Zarafshon sh'!J11+'G''ozgon sh'!J11+Karmana!J11+Konimex!J11+Qiziltepa!J11+Navbahor!J11+Nurota!J11+Tomdi!J11+Uchquduq!J11+Xatirchi!J11</f>
        <v>6</v>
      </c>
      <c r="K11" s="362">
        <f>SUM(L11:O11)</f>
        <v>8</v>
      </c>
      <c r="L11" s="365">
        <f>'Navoiy sh'!L11+'Zarafshon sh'!L11+'G''ozgon sh'!L11+Karmana!L11+Konimex!L11+Qiziltepa!L11+Navbahor!L11+Nurota!L11+Tomdi!L11+Uchquduq!L11+Xatirchi!L11</f>
        <v>6</v>
      </c>
      <c r="M11" s="359">
        <f>'Navoiy sh'!M11+'Zarafshon sh'!M11+'G''ozgon sh'!M11+Karmana!M11+Konimex!M11+Qiziltepa!M11+Navbahor!M11+Nurota!M11+Tomdi!M11+Uchquduq!M11+Xatirchi!M11</f>
        <v>1</v>
      </c>
      <c r="N11" s="359">
        <f>'Navoiy sh'!N11+'Zarafshon sh'!N11+'G''ozgon sh'!N11+Karmana!N11+Konimex!N11+Qiziltepa!N11+Navbahor!N11+Nurota!N11+Tomdi!N11+Uchquduq!N11+Xatirchi!N11</f>
        <v>0</v>
      </c>
      <c r="O11" s="359">
        <f>'Navoiy sh'!O11+'Zarafshon sh'!O11+'G''ozgon sh'!O11+Karmana!O11+Konimex!O11+Qiziltepa!O11+Navbahor!O11+Nurota!O11+Tomdi!O11+Uchquduq!O11+Xatirchi!O11</f>
        <v>1</v>
      </c>
      <c r="P11" s="359">
        <f>'Navoiy sh'!P11+'Zarafshon sh'!P11+'G''ozgon sh'!P11+Karmana!P11+Konimex!P11+Qiziltepa!P11+Navbahor!P11+Nurota!P11+Tomdi!P11+Uchquduq!P11+Xatirchi!P11</f>
        <v>0</v>
      </c>
      <c r="Q11" s="366">
        <f>'Navoiy sh'!Q11+'Zarafshon sh'!Q11+'G''ozgon sh'!Q11+Karmana!Q11+Konimex!Q11+Qiziltepa!Q11+Navbahor!Q11+Nurota!Q11+Tomdi!Q11+Uchquduq!Q11+Xatirchi!Q11</f>
        <v>0</v>
      </c>
      <c r="R11" s="198"/>
      <c r="S11" s="198"/>
    </row>
    <row r="12" spans="1:19" ht="22.9" customHeight="1">
      <c r="A12" s="222">
        <v>2</v>
      </c>
      <c r="B12" s="346" t="s">
        <v>66</v>
      </c>
      <c r="C12" s="351">
        <f t="shared" ref="C12:C48" si="0">E12+G12+I12</f>
        <v>13</v>
      </c>
      <c r="D12" s="354">
        <f t="shared" ref="D12:D48" si="1">F12+H12+J12</f>
        <v>25</v>
      </c>
      <c r="E12" s="357">
        <f>'Navoiy sh'!E12+'Zarafshon sh'!E12+'G''ozgon sh'!E12+Karmana!E12+Konimex!E12+Qiziltepa!E12+Navbahor!E12+Nurota!E12+Tomdi!E12+Uchquduq!E12+Xatirchi!E12</f>
        <v>4</v>
      </c>
      <c r="F12" s="224">
        <f>'Navoiy sh'!F12+'Zarafshon sh'!F12+'G''ozgon sh'!F12+Karmana!F12+Konimex!F12+Qiziltepa!F12+Navbahor!F12+Nurota!F12+Tomdi!F12+Uchquduq!F12+Xatirchi!F12</f>
        <v>6</v>
      </c>
      <c r="G12" s="224">
        <f>'Navoiy sh'!G12+'Zarafshon sh'!G12+'G''ozgon sh'!G12+Karmana!G12+Konimex!G12+Qiziltepa!G12+Navbahor!G12+Nurota!G12+Tomdi!G12+Uchquduq!G12+Xatirchi!G12</f>
        <v>1</v>
      </c>
      <c r="H12" s="224">
        <f>'Navoiy sh'!H12+'Zarafshon sh'!H12+'G''ozgon sh'!H12+Karmana!H12+Konimex!H12+Qiziltepa!H12+Navbahor!H12+Nurota!H12+Tomdi!H12+Uchquduq!H12+Xatirchi!H12</f>
        <v>2</v>
      </c>
      <c r="I12" s="224">
        <f>'Navoiy sh'!I12+'Zarafshon sh'!I12+'G''ozgon sh'!I12+Karmana!I12+Konimex!I12+Qiziltepa!I12+Navbahor!I12+Nurota!I12+Tomdi!I12+Uchquduq!I12+Xatirchi!I12</f>
        <v>8</v>
      </c>
      <c r="J12" s="225">
        <f>'Navoiy sh'!J12+'Zarafshon sh'!J12+'G''ozgon sh'!J12+Karmana!J12+Konimex!J12+Qiziltepa!J12+Navbahor!J12+Nurota!J12+Tomdi!J12+Uchquduq!J12+Xatirchi!J12</f>
        <v>17</v>
      </c>
      <c r="K12" s="363">
        <f t="shared" ref="K12:K48" si="2">SUM(L12:O12)</f>
        <v>20</v>
      </c>
      <c r="L12" s="367">
        <f>'Navoiy sh'!L12+'Zarafshon sh'!L12+'G''ozgon sh'!L12+Karmana!L12+Konimex!L12+Qiziltepa!L12+Navbahor!L12+Nurota!L12+Tomdi!L12+Uchquduq!L12+Xatirchi!L12</f>
        <v>13</v>
      </c>
      <c r="M12" s="361">
        <f>'Navoiy sh'!M12+'Zarafshon sh'!M12+'G''ozgon sh'!M12+Karmana!M12+Konimex!M12+Qiziltepa!M12+Navbahor!M12+Nurota!M12+Tomdi!M12+Uchquduq!M12+Xatirchi!M12</f>
        <v>7</v>
      </c>
      <c r="N12" s="361">
        <f>'Navoiy sh'!N12+'Zarafshon sh'!N12+'G''ozgon sh'!N12+Karmana!N12+Konimex!N12+Qiziltepa!N12+Navbahor!N12+Nurota!N12+Tomdi!N12+Uchquduq!N12+Xatirchi!N12</f>
        <v>0</v>
      </c>
      <c r="O12" s="361">
        <f>'Navoiy sh'!O12+'Zarafshon sh'!O12+'G''ozgon sh'!O12+Karmana!O12+Konimex!O12+Qiziltepa!O12+Navbahor!O12+Nurota!O12+Tomdi!O12+Uchquduq!O12+Xatirchi!O12</f>
        <v>0</v>
      </c>
      <c r="P12" s="361">
        <f>'Navoiy sh'!P12+'Zarafshon sh'!P12+'G''ozgon sh'!P12+Karmana!P12+Konimex!P12+Qiziltepa!P12+Navbahor!P12+Nurota!P12+Tomdi!P12+Uchquduq!P12+Xatirchi!P12</f>
        <v>0</v>
      </c>
      <c r="Q12" s="368">
        <f>'Navoiy sh'!Q12+'Zarafshon sh'!Q12+'G''ozgon sh'!Q12+Karmana!Q12+Konimex!Q12+Qiziltepa!Q12+Navbahor!Q12+Nurota!Q12+Tomdi!Q12+Uchquduq!Q12+Xatirchi!Q12</f>
        <v>2</v>
      </c>
      <c r="R12" s="198"/>
      <c r="S12" s="198"/>
    </row>
    <row r="13" spans="1:19" ht="22.9" customHeight="1">
      <c r="A13" s="222">
        <v>3</v>
      </c>
      <c r="B13" s="347" t="s">
        <v>67</v>
      </c>
      <c r="C13" s="351">
        <f t="shared" si="0"/>
        <v>22</v>
      </c>
      <c r="D13" s="354">
        <f t="shared" si="1"/>
        <v>25</v>
      </c>
      <c r="E13" s="357">
        <f>'Navoiy sh'!E13+'Zarafshon sh'!E13+'G''ozgon sh'!E13+Karmana!E13+Konimex!E13+Qiziltepa!E13+Navbahor!E13+Nurota!E13+Tomdi!E13+Uchquduq!E13+Xatirchi!E13</f>
        <v>8</v>
      </c>
      <c r="F13" s="224">
        <f>'Navoiy sh'!F13+'Zarafshon sh'!F13+'G''ozgon sh'!F13+Karmana!F13+Konimex!F13+Qiziltepa!F13+Navbahor!F13+Nurota!F13+Tomdi!F13+Uchquduq!F13+Xatirchi!F13</f>
        <v>4</v>
      </c>
      <c r="G13" s="224">
        <f>'Navoiy sh'!G13+'Zarafshon sh'!G13+'G''ozgon sh'!G13+Karmana!G13+Konimex!G13+Qiziltepa!G13+Navbahor!G13+Nurota!G13+Tomdi!G13+Uchquduq!G13+Xatirchi!G13</f>
        <v>2</v>
      </c>
      <c r="H13" s="224">
        <f>'Navoiy sh'!H13+'Zarafshon sh'!H13+'G''ozgon sh'!H13+Karmana!H13+Konimex!H13+Qiziltepa!H13+Navbahor!H13+Nurota!H13+Tomdi!H13+Uchquduq!H13+Xatirchi!H13</f>
        <v>0</v>
      </c>
      <c r="I13" s="224">
        <f>'Navoiy sh'!I13+'Zarafshon sh'!I13+'G''ozgon sh'!I13+Karmana!I13+Konimex!I13+Qiziltepa!I13+Navbahor!I13+Nurota!I13+Tomdi!I13+Uchquduq!I13+Xatirchi!I13</f>
        <v>12</v>
      </c>
      <c r="J13" s="225">
        <f>'Navoiy sh'!J13+'Zarafshon sh'!J13+'G''ozgon sh'!J13+Karmana!J13+Konimex!J13+Qiziltepa!J13+Navbahor!J13+Nurota!J13+Tomdi!J13+Uchquduq!J13+Xatirchi!J13</f>
        <v>21</v>
      </c>
      <c r="K13" s="363">
        <f t="shared" si="2"/>
        <v>25</v>
      </c>
      <c r="L13" s="367">
        <f>'Navoiy sh'!L13+'Zarafshon sh'!L13+'G''ozgon sh'!L13+Karmana!L13+Konimex!L13+Qiziltepa!L13+Navbahor!L13+Nurota!L13+Tomdi!L13+Uchquduq!L13+Xatirchi!L13</f>
        <v>17</v>
      </c>
      <c r="M13" s="361">
        <f>'Navoiy sh'!M13+'Zarafshon sh'!M13+'G''ozgon sh'!M13+Karmana!M13+Konimex!M13+Qiziltepa!M13+Navbahor!M13+Nurota!M13+Tomdi!M13+Uchquduq!M13+Xatirchi!M13</f>
        <v>6</v>
      </c>
      <c r="N13" s="361">
        <f>'Navoiy sh'!N13+'Zarafshon sh'!N13+'G''ozgon sh'!N13+Karmana!N13+Konimex!N13+Qiziltepa!N13+Navbahor!N13+Nurota!N13+Tomdi!N13+Uchquduq!N13+Xatirchi!N13</f>
        <v>0</v>
      </c>
      <c r="O13" s="361">
        <f>'Navoiy sh'!O13+'Zarafshon sh'!O13+'G''ozgon sh'!O13+Karmana!O13+Konimex!O13+Qiziltepa!O13+Navbahor!O13+Nurota!O13+Tomdi!O13+Uchquduq!O13+Xatirchi!O13</f>
        <v>2</v>
      </c>
      <c r="P13" s="361">
        <f>'Navoiy sh'!P13+'Zarafshon sh'!P13+'G''ozgon sh'!P13+Karmana!P13+Konimex!P13+Qiziltepa!P13+Navbahor!P13+Nurota!P13+Tomdi!P13+Uchquduq!P13+Xatirchi!P13</f>
        <v>0</v>
      </c>
      <c r="Q13" s="368">
        <f>'Navoiy sh'!Q13+'Zarafshon sh'!Q13+'G''ozgon sh'!Q13+Karmana!Q13+Konimex!Q13+Qiziltepa!Q13+Navbahor!Q13+Nurota!Q13+Tomdi!Q13+Uchquduq!Q13+Xatirchi!Q13</f>
        <v>0</v>
      </c>
      <c r="R13" s="198"/>
      <c r="S13" s="198"/>
    </row>
    <row r="14" spans="1:19" ht="22.9" customHeight="1">
      <c r="A14" s="222">
        <v>4</v>
      </c>
      <c r="B14" s="347" t="s">
        <v>68</v>
      </c>
      <c r="C14" s="351">
        <f t="shared" si="0"/>
        <v>92</v>
      </c>
      <c r="D14" s="354">
        <f t="shared" si="1"/>
        <v>82</v>
      </c>
      <c r="E14" s="357">
        <f>'Navoiy sh'!E14+'Zarafshon sh'!E14+'G''ozgon sh'!E14+Karmana!E14+Konimex!E14+Qiziltepa!E14+Navbahor!E14+Nurota!E14+Tomdi!E14+Uchquduq!E14+Xatirchi!E14</f>
        <v>27</v>
      </c>
      <c r="F14" s="224">
        <f>'Navoiy sh'!F14+'Zarafshon sh'!F14+'G''ozgon sh'!F14+Karmana!F14+Konimex!F14+Qiziltepa!F14+Navbahor!F14+Nurota!F14+Tomdi!F14+Uchquduq!F14+Xatirchi!F14</f>
        <v>17</v>
      </c>
      <c r="G14" s="224">
        <f>'Navoiy sh'!G14+'Zarafshon sh'!G14+'G''ozgon sh'!G14+Karmana!G14+Konimex!G14+Qiziltepa!G14+Navbahor!G14+Nurota!G14+Tomdi!G14+Uchquduq!G14+Xatirchi!G14</f>
        <v>3</v>
      </c>
      <c r="H14" s="224">
        <f>'Navoiy sh'!H14+'Zarafshon sh'!H14+'G''ozgon sh'!H14+Karmana!H14+Konimex!H14+Qiziltepa!H14+Navbahor!H14+Nurota!H14+Tomdi!H14+Uchquduq!H14+Xatirchi!H14</f>
        <v>2</v>
      </c>
      <c r="I14" s="224">
        <f>'Navoiy sh'!I14+'Zarafshon sh'!I14+'G''ozgon sh'!I14+Karmana!I14+Konimex!I14+Qiziltepa!I14+Navbahor!I14+Nurota!I14+Tomdi!I14+Uchquduq!I14+Xatirchi!I14</f>
        <v>62</v>
      </c>
      <c r="J14" s="225">
        <f>'Navoiy sh'!J14+'Zarafshon sh'!J14+'G''ozgon sh'!J14+Karmana!J14+Konimex!J14+Qiziltepa!J14+Navbahor!J14+Nurota!J14+Tomdi!J14+Uchquduq!J14+Xatirchi!J14</f>
        <v>63</v>
      </c>
      <c r="K14" s="363">
        <f t="shared" si="2"/>
        <v>71</v>
      </c>
      <c r="L14" s="367">
        <f>'Navoiy sh'!L14+'Zarafshon sh'!L14+'G''ozgon sh'!L14+Karmana!L14+Konimex!L14+Qiziltepa!L14+Navbahor!L14+Nurota!L14+Tomdi!L14+Uchquduq!L14+Xatirchi!L14</f>
        <v>39</v>
      </c>
      <c r="M14" s="361">
        <f>'Navoiy sh'!M14+'Zarafshon sh'!M14+'G''ozgon sh'!M14+Karmana!M14+Konimex!M14+Qiziltepa!M14+Navbahor!M14+Nurota!M14+Tomdi!M14+Uchquduq!M14+Xatirchi!M14</f>
        <v>24</v>
      </c>
      <c r="N14" s="361">
        <f>'Navoiy sh'!N14+'Zarafshon sh'!N14+'G''ozgon sh'!N14+Karmana!N14+Konimex!N14+Qiziltepa!N14+Navbahor!N14+Nurota!N14+Tomdi!N14+Uchquduq!N14+Xatirchi!N14</f>
        <v>1</v>
      </c>
      <c r="O14" s="361">
        <f>'Navoiy sh'!O14+'Zarafshon sh'!O14+'G''ozgon sh'!O14+Karmana!O14+Konimex!O14+Qiziltepa!O14+Navbahor!O14+Nurota!O14+Tomdi!O14+Uchquduq!O14+Xatirchi!O14</f>
        <v>7</v>
      </c>
      <c r="P14" s="361">
        <f>'Navoiy sh'!P14+'Zarafshon sh'!P14+'G''ozgon sh'!P14+Karmana!P14+Konimex!P14+Qiziltepa!P14+Navbahor!P14+Nurota!P14+Tomdi!P14+Uchquduq!P14+Xatirchi!P14</f>
        <v>0</v>
      </c>
      <c r="Q14" s="368">
        <f>'Navoiy sh'!Q14+'Zarafshon sh'!Q14+'G''ozgon sh'!Q14+Karmana!Q14+Konimex!Q14+Qiziltepa!Q14+Navbahor!Q14+Nurota!Q14+Tomdi!Q14+Uchquduq!Q14+Xatirchi!Q14</f>
        <v>2</v>
      </c>
      <c r="R14" s="198"/>
      <c r="S14" s="198"/>
    </row>
    <row r="15" spans="1:19" ht="22.9" customHeight="1">
      <c r="A15" s="222">
        <v>5</v>
      </c>
      <c r="B15" s="347" t="s">
        <v>69</v>
      </c>
      <c r="C15" s="351">
        <f t="shared" si="0"/>
        <v>349</v>
      </c>
      <c r="D15" s="354">
        <f t="shared" si="1"/>
        <v>310</v>
      </c>
      <c r="E15" s="357">
        <f>'Navoiy sh'!E15+'Zarafshon sh'!E15+'G''ozgon sh'!E15+Karmana!E15+Konimex!E15+Qiziltepa!E15+Navbahor!E15+Nurota!E15+Tomdi!E15+Uchquduq!E15+Xatirchi!E15</f>
        <v>92</v>
      </c>
      <c r="F15" s="224">
        <f>'Navoiy sh'!F15+'Zarafshon sh'!F15+'G''ozgon sh'!F15+Karmana!F15+Konimex!F15+Qiziltepa!F15+Navbahor!F15+Nurota!F15+Tomdi!F15+Uchquduq!F15+Xatirchi!F15</f>
        <v>57</v>
      </c>
      <c r="G15" s="224">
        <f>'Navoiy sh'!G15+'Zarafshon sh'!G15+'G''ozgon sh'!G15+Karmana!G15+Konimex!G15+Qiziltepa!G15+Navbahor!G15+Nurota!G15+Tomdi!G15+Uchquduq!G15+Xatirchi!G15</f>
        <v>9</v>
      </c>
      <c r="H15" s="224">
        <f>'Navoiy sh'!H15+'Zarafshon sh'!H15+'G''ozgon sh'!H15+Karmana!H15+Konimex!H15+Qiziltepa!H15+Navbahor!H15+Nurota!H15+Tomdi!H15+Uchquduq!H15+Xatirchi!H15</f>
        <v>3</v>
      </c>
      <c r="I15" s="224">
        <f>'Navoiy sh'!I15+'Zarafshon sh'!I15+'G''ozgon sh'!I15+Karmana!I15+Konimex!I15+Qiziltepa!I15+Navbahor!I15+Nurota!I15+Tomdi!I15+Uchquduq!I15+Xatirchi!I15</f>
        <v>248</v>
      </c>
      <c r="J15" s="225">
        <f>'Navoiy sh'!J15+'Zarafshon sh'!J15+'G''ozgon sh'!J15+Karmana!J15+Konimex!J15+Qiziltepa!J15+Navbahor!J15+Nurota!J15+Tomdi!J15+Uchquduq!J15+Xatirchi!J15</f>
        <v>250</v>
      </c>
      <c r="K15" s="363">
        <f t="shared" si="2"/>
        <v>301</v>
      </c>
      <c r="L15" s="367">
        <f>'Navoiy sh'!L15+'Zarafshon sh'!L15+'G''ozgon sh'!L15+Karmana!L15+Konimex!L15+Qiziltepa!L15+Navbahor!L15+Nurota!L15+Tomdi!L15+Uchquduq!L15+Xatirchi!L15</f>
        <v>167</v>
      </c>
      <c r="M15" s="361">
        <f>'Navoiy sh'!M15+'Zarafshon sh'!M15+'G''ozgon sh'!M15+Karmana!M15+Konimex!M15+Qiziltepa!M15+Navbahor!M15+Nurota!M15+Tomdi!M15+Uchquduq!M15+Xatirchi!M15</f>
        <v>105</v>
      </c>
      <c r="N15" s="361">
        <f>'Navoiy sh'!N15+'Zarafshon sh'!N15+'G''ozgon sh'!N15+Karmana!N15+Konimex!N15+Qiziltepa!N15+Navbahor!N15+Nurota!N15+Tomdi!N15+Uchquduq!N15+Xatirchi!N15</f>
        <v>0</v>
      </c>
      <c r="O15" s="361">
        <f>'Navoiy sh'!O15+'Zarafshon sh'!O15+'G''ozgon sh'!O15+Karmana!O15+Konimex!O15+Qiziltepa!O15+Navbahor!O15+Nurota!O15+Tomdi!O15+Uchquduq!O15+Xatirchi!O15</f>
        <v>29</v>
      </c>
      <c r="P15" s="361">
        <f>'Navoiy sh'!P15+'Zarafshon sh'!P15+'G''ozgon sh'!P15+Karmana!P15+Konimex!P15+Qiziltepa!P15+Navbahor!P15+Nurota!P15+Tomdi!P15+Uchquduq!P15+Xatirchi!P15</f>
        <v>0</v>
      </c>
      <c r="Q15" s="368">
        <f>'Navoiy sh'!Q15+'Zarafshon sh'!Q15+'G''ozgon sh'!Q15+Karmana!Q15+Konimex!Q15+Qiziltepa!Q15+Navbahor!Q15+Nurota!Q15+Tomdi!Q15+Uchquduq!Q15+Xatirchi!Q15</f>
        <v>2</v>
      </c>
      <c r="R15" s="198"/>
      <c r="S15" s="198"/>
    </row>
    <row r="16" spans="1:19" ht="22.9" customHeight="1">
      <c r="A16" s="222">
        <v>6</v>
      </c>
      <c r="B16" s="347" t="s">
        <v>70</v>
      </c>
      <c r="C16" s="351">
        <f t="shared" si="0"/>
        <v>48</v>
      </c>
      <c r="D16" s="354">
        <f t="shared" si="1"/>
        <v>26</v>
      </c>
      <c r="E16" s="357">
        <f>'Navoiy sh'!E16+'Zarafshon sh'!E16+'G''ozgon sh'!E16+Karmana!E16+Konimex!E16+Qiziltepa!E16+Navbahor!E16+Nurota!E16+Tomdi!E16+Uchquduq!E16+Xatirchi!E16</f>
        <v>18</v>
      </c>
      <c r="F16" s="224">
        <f>'Navoiy sh'!F16+'Zarafshon sh'!F16+'G''ozgon sh'!F16+Karmana!F16+Konimex!F16+Qiziltepa!F16+Navbahor!F16+Nurota!F16+Tomdi!F16+Uchquduq!F16+Xatirchi!F16</f>
        <v>5</v>
      </c>
      <c r="G16" s="224">
        <f>'Navoiy sh'!G16+'Zarafshon sh'!G16+'G''ozgon sh'!G16+Karmana!G16+Konimex!G16+Qiziltepa!G16+Navbahor!G16+Nurota!G16+Tomdi!G16+Uchquduq!G16+Xatirchi!G16</f>
        <v>0</v>
      </c>
      <c r="H16" s="224">
        <f>'Navoiy sh'!H16+'Zarafshon sh'!H16+'G''ozgon sh'!H16+Karmana!H16+Konimex!H16+Qiziltepa!H16+Navbahor!H16+Nurota!H16+Tomdi!H16+Uchquduq!H16+Xatirchi!H16</f>
        <v>1</v>
      </c>
      <c r="I16" s="224">
        <f>'Navoiy sh'!I16+'Zarafshon sh'!I16+'G''ozgon sh'!I16+Karmana!I16+Konimex!I16+Qiziltepa!I16+Navbahor!I16+Nurota!I16+Tomdi!I16+Uchquduq!I16+Xatirchi!I16</f>
        <v>30</v>
      </c>
      <c r="J16" s="225">
        <f>'Navoiy sh'!J16+'Zarafshon sh'!J16+'G''ozgon sh'!J16+Karmana!J16+Konimex!J16+Qiziltepa!J16+Navbahor!J16+Nurota!J16+Tomdi!J16+Uchquduq!J16+Xatirchi!J16</f>
        <v>20</v>
      </c>
      <c r="K16" s="363">
        <f t="shared" si="2"/>
        <v>26</v>
      </c>
      <c r="L16" s="367">
        <f>'Navoiy sh'!L16+'Zarafshon sh'!L16+'G''ozgon sh'!L16+Karmana!L16+Konimex!L16+Qiziltepa!L16+Navbahor!L16+Nurota!L16+Tomdi!L16+Uchquduq!L16+Xatirchi!L16</f>
        <v>18</v>
      </c>
      <c r="M16" s="361">
        <f>'Navoiy sh'!M16+'Zarafshon sh'!M16+'G''ozgon sh'!M16+Karmana!M16+Konimex!M16+Qiziltepa!M16+Navbahor!M16+Nurota!M16+Tomdi!M16+Uchquduq!M16+Xatirchi!M16</f>
        <v>8</v>
      </c>
      <c r="N16" s="361">
        <f>'Navoiy sh'!N16+'Zarafshon sh'!N16+'G''ozgon sh'!N16+Karmana!N16+Konimex!N16+Qiziltepa!N16+Navbahor!N16+Nurota!N16+Tomdi!N16+Uchquduq!N16+Xatirchi!N16</f>
        <v>0</v>
      </c>
      <c r="O16" s="361">
        <f>'Navoiy sh'!O16+'Zarafshon sh'!O16+'G''ozgon sh'!O16+Karmana!O16+Konimex!O16+Qiziltepa!O16+Navbahor!O16+Nurota!O16+Tomdi!O16+Uchquduq!O16+Xatirchi!O16</f>
        <v>0</v>
      </c>
      <c r="P16" s="361">
        <f>'Navoiy sh'!P16+'Zarafshon sh'!P16+'G''ozgon sh'!P16+Karmana!P16+Konimex!P16+Qiziltepa!P16+Navbahor!P16+Nurota!P16+Tomdi!P16+Uchquduq!P16+Xatirchi!P16</f>
        <v>0</v>
      </c>
      <c r="Q16" s="368">
        <f>'Navoiy sh'!Q16+'Zarafshon sh'!Q16+'G''ozgon sh'!Q16+Karmana!Q16+Konimex!Q16+Qiziltepa!Q16+Navbahor!Q16+Nurota!Q16+Tomdi!Q16+Uchquduq!Q16+Xatirchi!Q16</f>
        <v>0</v>
      </c>
      <c r="R16" s="198"/>
      <c r="S16" s="198"/>
    </row>
    <row r="17" spans="1:19" ht="22.9" customHeight="1">
      <c r="A17" s="222">
        <v>7</v>
      </c>
      <c r="B17" s="347" t="s">
        <v>71</v>
      </c>
      <c r="C17" s="351">
        <f t="shared" si="0"/>
        <v>329</v>
      </c>
      <c r="D17" s="354">
        <f t="shared" si="1"/>
        <v>337</v>
      </c>
      <c r="E17" s="357">
        <f>'Navoiy sh'!E17+'Zarafshon sh'!E17+'G''ozgon sh'!E17+Karmana!E17+Konimex!E17+Qiziltepa!E17+Navbahor!E17+Nurota!E17+Tomdi!E17+Uchquduq!E17+Xatirchi!E17</f>
        <v>163</v>
      </c>
      <c r="F17" s="224">
        <f>'Navoiy sh'!F17+'Zarafshon sh'!F17+'G''ozgon sh'!F17+Karmana!F17+Konimex!F17+Qiziltepa!F17+Navbahor!F17+Nurota!F17+Tomdi!F17+Uchquduq!F17+Xatirchi!F17</f>
        <v>101</v>
      </c>
      <c r="G17" s="224">
        <f>'Navoiy sh'!G17+'Zarafshon sh'!G17+'G''ozgon sh'!G17+Karmana!G17+Konimex!G17+Qiziltepa!G17+Navbahor!G17+Nurota!G17+Tomdi!G17+Uchquduq!G17+Xatirchi!G17</f>
        <v>3</v>
      </c>
      <c r="H17" s="224">
        <f>'Navoiy sh'!H17+'Zarafshon sh'!H17+'G''ozgon sh'!H17+Karmana!H17+Konimex!H17+Qiziltepa!H17+Navbahor!H17+Nurota!H17+Tomdi!H17+Uchquduq!H17+Xatirchi!H17</f>
        <v>5</v>
      </c>
      <c r="I17" s="224">
        <f>'Navoiy sh'!I17+'Zarafshon sh'!I17+'G''ozgon sh'!I17+Karmana!I17+Konimex!I17+Qiziltepa!I17+Navbahor!I17+Nurota!I17+Tomdi!I17+Uchquduq!I17+Xatirchi!I17</f>
        <v>163</v>
      </c>
      <c r="J17" s="225">
        <f>'Navoiy sh'!J17+'Zarafshon sh'!J17+'G''ozgon sh'!J17+Karmana!J17+Konimex!J17+Qiziltepa!J17+Navbahor!J17+Nurota!J17+Tomdi!J17+Uchquduq!J17+Xatirchi!J17</f>
        <v>231</v>
      </c>
      <c r="K17" s="363">
        <f t="shared" si="2"/>
        <v>334</v>
      </c>
      <c r="L17" s="367">
        <f>'Navoiy sh'!L17+'Zarafshon sh'!L17+'G''ozgon sh'!L17+Karmana!L17+Konimex!L17+Qiziltepa!L17+Navbahor!L17+Nurota!L17+Tomdi!L17+Uchquduq!L17+Xatirchi!L17</f>
        <v>193</v>
      </c>
      <c r="M17" s="361">
        <f>'Navoiy sh'!M17+'Zarafshon sh'!M17+'G''ozgon sh'!M17+Karmana!M17+Konimex!M17+Qiziltepa!M17+Navbahor!M17+Nurota!M17+Tomdi!M17+Uchquduq!M17+Xatirchi!M17</f>
        <v>114</v>
      </c>
      <c r="N17" s="361">
        <f>'Navoiy sh'!N17+'Zarafshon sh'!N17+'G''ozgon sh'!N17+Karmana!N17+Konimex!N17+Qiziltepa!N17+Navbahor!N17+Nurota!N17+Tomdi!N17+Uchquduq!N17+Xatirchi!N17</f>
        <v>3</v>
      </c>
      <c r="O17" s="361">
        <f>'Navoiy sh'!O17+'Zarafshon sh'!O17+'G''ozgon sh'!O17+Karmana!O17+Konimex!O17+Qiziltepa!O17+Navbahor!O17+Nurota!O17+Tomdi!O17+Uchquduq!O17+Xatirchi!O17</f>
        <v>24</v>
      </c>
      <c r="P17" s="361">
        <f>'Navoiy sh'!P17+'Zarafshon sh'!P17+'G''ozgon sh'!P17+Karmana!P17+Konimex!P17+Qiziltepa!P17+Navbahor!P17+Nurota!P17+Tomdi!P17+Uchquduq!P17+Xatirchi!P17</f>
        <v>0</v>
      </c>
      <c r="Q17" s="368">
        <f>'Navoiy sh'!Q17+'Zarafshon sh'!Q17+'G''ozgon sh'!Q17+Karmana!Q17+Konimex!Q17+Qiziltepa!Q17+Navbahor!Q17+Nurota!Q17+Tomdi!Q17+Uchquduq!Q17+Xatirchi!Q17</f>
        <v>7</v>
      </c>
      <c r="R17" s="198"/>
      <c r="S17" s="198"/>
    </row>
    <row r="18" spans="1:19" ht="22.9" customHeight="1">
      <c r="A18" s="222">
        <v>8</v>
      </c>
      <c r="B18" s="347" t="s">
        <v>72</v>
      </c>
      <c r="C18" s="351">
        <f t="shared" si="0"/>
        <v>10</v>
      </c>
      <c r="D18" s="354">
        <f t="shared" si="1"/>
        <v>15</v>
      </c>
      <c r="E18" s="357">
        <f>'Navoiy sh'!E18+'Zarafshon sh'!E18+'G''ozgon sh'!E18+Karmana!E18+Konimex!E18+Qiziltepa!E18+Navbahor!E18+Nurota!E18+Tomdi!E18+Uchquduq!E18+Xatirchi!E18</f>
        <v>3</v>
      </c>
      <c r="F18" s="224">
        <f>'Navoiy sh'!F18+'Zarafshon sh'!F18+'G''ozgon sh'!F18+Karmana!F18+Konimex!F18+Qiziltepa!F18+Navbahor!F18+Nurota!F18+Tomdi!F18+Uchquduq!F18+Xatirchi!F18</f>
        <v>0</v>
      </c>
      <c r="G18" s="224">
        <f>'Navoiy sh'!G18+'Zarafshon sh'!G18+'G''ozgon sh'!G18+Karmana!G18+Konimex!G18+Qiziltepa!G18+Navbahor!G18+Nurota!G18+Tomdi!G18+Uchquduq!G18+Xatirchi!G18</f>
        <v>0</v>
      </c>
      <c r="H18" s="224">
        <f>'Navoiy sh'!H18+'Zarafshon sh'!H18+'G''ozgon sh'!H18+Karmana!H18+Konimex!H18+Qiziltepa!H18+Navbahor!H18+Nurota!H18+Tomdi!H18+Uchquduq!H18+Xatirchi!H18</f>
        <v>0</v>
      </c>
      <c r="I18" s="224">
        <f>'Navoiy sh'!I18+'Zarafshon sh'!I18+'G''ozgon sh'!I18+Karmana!I18+Konimex!I18+Qiziltepa!I18+Navbahor!I18+Nurota!I18+Tomdi!I18+Uchquduq!I18+Xatirchi!I18</f>
        <v>7</v>
      </c>
      <c r="J18" s="225">
        <f>'Navoiy sh'!J18+'Zarafshon sh'!J18+'G''ozgon sh'!J18+Karmana!J18+Konimex!J18+Qiziltepa!J18+Navbahor!J18+Nurota!J18+Tomdi!J18+Uchquduq!J18+Xatirchi!J18</f>
        <v>15</v>
      </c>
      <c r="K18" s="363">
        <f t="shared" si="2"/>
        <v>15</v>
      </c>
      <c r="L18" s="367">
        <f>'Navoiy sh'!L18+'Zarafshon sh'!L18+'G''ozgon sh'!L18+Karmana!L18+Konimex!L18+Qiziltepa!L18+Navbahor!L18+Nurota!L18+Tomdi!L18+Uchquduq!L18+Xatirchi!L18</f>
        <v>9</v>
      </c>
      <c r="M18" s="361">
        <f>'Navoiy sh'!M18+'Zarafshon sh'!M18+'G''ozgon sh'!M18+Karmana!M18+Konimex!M18+Qiziltepa!M18+Navbahor!M18+Nurota!M18+Tomdi!M18+Uchquduq!M18+Xatirchi!M18</f>
        <v>6</v>
      </c>
      <c r="N18" s="361">
        <f>'Navoiy sh'!N18+'Zarafshon sh'!N18+'G''ozgon sh'!N18+Karmana!N18+Konimex!N18+Qiziltepa!N18+Navbahor!N18+Nurota!N18+Tomdi!N18+Uchquduq!N18+Xatirchi!N18</f>
        <v>0</v>
      </c>
      <c r="O18" s="361">
        <f>'Navoiy sh'!O18+'Zarafshon sh'!O18+'G''ozgon sh'!O18+Karmana!O18+Konimex!O18+Qiziltepa!O18+Navbahor!O18+Nurota!O18+Tomdi!O18+Uchquduq!O18+Xatirchi!O18</f>
        <v>0</v>
      </c>
      <c r="P18" s="361">
        <f>'Navoiy sh'!P18+'Zarafshon sh'!P18+'G''ozgon sh'!P18+Karmana!P18+Konimex!P18+Qiziltepa!P18+Navbahor!P18+Nurota!P18+Tomdi!P18+Uchquduq!P18+Xatirchi!P18</f>
        <v>0</v>
      </c>
      <c r="Q18" s="368">
        <f>'Navoiy sh'!Q18+'Zarafshon sh'!Q18+'G''ozgon sh'!Q18+Karmana!Q18+Konimex!Q18+Qiziltepa!Q18+Navbahor!Q18+Nurota!Q18+Tomdi!Q18+Uchquduq!Q18+Xatirchi!Q18</f>
        <v>0</v>
      </c>
      <c r="R18" s="198"/>
      <c r="S18" s="198"/>
    </row>
    <row r="19" spans="1:19" ht="22.9" customHeight="1">
      <c r="A19" s="222">
        <v>9</v>
      </c>
      <c r="B19" s="347" t="s">
        <v>73</v>
      </c>
      <c r="C19" s="351">
        <f t="shared" si="0"/>
        <v>3</v>
      </c>
      <c r="D19" s="354">
        <f t="shared" si="1"/>
        <v>0</v>
      </c>
      <c r="E19" s="357">
        <f>'Navoiy sh'!E19+'Zarafshon sh'!E19+'G''ozgon sh'!E19+Karmana!E19+Konimex!E19+Qiziltepa!E19+Navbahor!E19+Nurota!E19+Tomdi!E19+Uchquduq!E19+Xatirchi!E19</f>
        <v>0</v>
      </c>
      <c r="F19" s="224">
        <f>'Navoiy sh'!F19+'Zarafshon sh'!F19+'G''ozgon sh'!F19+Karmana!F19+Konimex!F19+Qiziltepa!F19+Navbahor!F19+Nurota!F19+Tomdi!F19+Uchquduq!F19+Xatirchi!F19</f>
        <v>0</v>
      </c>
      <c r="G19" s="224">
        <f>'Navoiy sh'!G19+'Zarafshon sh'!G19+'G''ozgon sh'!G19+Karmana!G19+Konimex!G19+Qiziltepa!G19+Navbahor!G19+Nurota!G19+Tomdi!G19+Uchquduq!G19+Xatirchi!G19</f>
        <v>0</v>
      </c>
      <c r="H19" s="224">
        <f>'Navoiy sh'!H19+'Zarafshon sh'!H19+'G''ozgon sh'!H19+Karmana!H19+Konimex!H19+Qiziltepa!H19+Navbahor!H19+Nurota!H19+Tomdi!H19+Uchquduq!H19+Xatirchi!H19</f>
        <v>0</v>
      </c>
      <c r="I19" s="224">
        <f>'Navoiy sh'!I19+'Zarafshon sh'!I19+'G''ozgon sh'!I19+Karmana!I19+Konimex!I19+Qiziltepa!I19+Navbahor!I19+Nurota!I19+Tomdi!I19+Uchquduq!I19+Xatirchi!I19</f>
        <v>3</v>
      </c>
      <c r="J19" s="225">
        <f>'Navoiy sh'!J19+'Zarafshon sh'!J19+'G''ozgon sh'!J19+Karmana!J19+Konimex!J19+Qiziltepa!J19+Navbahor!J19+Nurota!J19+Tomdi!J19+Uchquduq!J19+Xatirchi!J19</f>
        <v>0</v>
      </c>
      <c r="K19" s="363">
        <f t="shared" si="2"/>
        <v>0</v>
      </c>
      <c r="L19" s="367">
        <f>'Navoiy sh'!L19+'Zarafshon sh'!L19+'G''ozgon sh'!L19+Karmana!L19+Konimex!L19+Qiziltepa!L19+Navbahor!L19+Nurota!L19+Tomdi!L19+Uchquduq!L19+Xatirchi!L19</f>
        <v>0</v>
      </c>
      <c r="M19" s="361">
        <f>'Navoiy sh'!M19+'Zarafshon sh'!M19+'G''ozgon sh'!M19+Karmana!M19+Konimex!M19+Qiziltepa!M19+Navbahor!M19+Nurota!M19+Tomdi!M19+Uchquduq!M19+Xatirchi!M19</f>
        <v>0</v>
      </c>
      <c r="N19" s="361">
        <f>'Navoiy sh'!N19+'Zarafshon sh'!N19+'G''ozgon sh'!N19+Karmana!N19+Konimex!N19+Qiziltepa!N19+Navbahor!N19+Nurota!N19+Tomdi!N19+Uchquduq!N19+Xatirchi!N19</f>
        <v>0</v>
      </c>
      <c r="O19" s="361">
        <f>'Navoiy sh'!O19+'Zarafshon sh'!O19+'G''ozgon sh'!O19+Karmana!O19+Konimex!O19+Qiziltepa!O19+Navbahor!O19+Nurota!O19+Tomdi!O19+Uchquduq!O19+Xatirchi!O19</f>
        <v>0</v>
      </c>
      <c r="P19" s="361">
        <f>'Navoiy sh'!P19+'Zarafshon sh'!P19+'G''ozgon sh'!P19+Karmana!P19+Konimex!P19+Qiziltepa!P19+Navbahor!P19+Nurota!P19+Tomdi!P19+Uchquduq!P19+Xatirchi!P19</f>
        <v>0</v>
      </c>
      <c r="Q19" s="368">
        <f>'Navoiy sh'!Q19+'Zarafshon sh'!Q19+'G''ozgon sh'!Q19+Karmana!Q19+Konimex!Q19+Qiziltepa!Q19+Navbahor!Q19+Nurota!Q19+Tomdi!Q19+Uchquduq!Q19+Xatirchi!Q19</f>
        <v>0</v>
      </c>
      <c r="R19" s="198"/>
      <c r="S19" s="198"/>
    </row>
    <row r="20" spans="1:19" ht="22.9" customHeight="1">
      <c r="A20" s="222">
        <v>10</v>
      </c>
      <c r="B20" s="347" t="s">
        <v>74</v>
      </c>
      <c r="C20" s="351">
        <f t="shared" si="0"/>
        <v>71</v>
      </c>
      <c r="D20" s="354">
        <f t="shared" si="1"/>
        <v>70</v>
      </c>
      <c r="E20" s="357">
        <f>'Navoiy sh'!E20+'Zarafshon sh'!E20+'G''ozgon sh'!E20+Karmana!E20+Konimex!E20+Qiziltepa!E20+Navbahor!E20+Nurota!E20+Tomdi!E20+Uchquduq!E20+Xatirchi!E20</f>
        <v>7</v>
      </c>
      <c r="F20" s="224">
        <f>'Navoiy sh'!F20+'Zarafshon sh'!F20+'G''ozgon sh'!F20+Karmana!F20+Konimex!F20+Qiziltepa!F20+Navbahor!F20+Nurota!F20+Tomdi!F20+Uchquduq!F20+Xatirchi!F20</f>
        <v>12</v>
      </c>
      <c r="G20" s="224">
        <f>'Navoiy sh'!G20+'Zarafshon sh'!G20+'G''ozgon sh'!G20+Karmana!G20+Konimex!G20+Qiziltepa!G20+Navbahor!G20+Nurota!G20+Tomdi!G20+Uchquduq!G20+Xatirchi!G20</f>
        <v>0</v>
      </c>
      <c r="H20" s="224">
        <f>'Navoiy sh'!H20+'Zarafshon sh'!H20+'G''ozgon sh'!H20+Karmana!H20+Konimex!H20+Qiziltepa!H20+Navbahor!H20+Nurota!H20+Tomdi!H20+Uchquduq!H20+Xatirchi!H20</f>
        <v>0</v>
      </c>
      <c r="I20" s="224">
        <f>'Navoiy sh'!I20+'Zarafshon sh'!I20+'G''ozgon sh'!I20+Karmana!I20+Konimex!I20+Qiziltepa!I20+Navbahor!I20+Nurota!I20+Tomdi!I20+Uchquduq!I20+Xatirchi!I20</f>
        <v>64</v>
      </c>
      <c r="J20" s="225">
        <f>'Navoiy sh'!J20+'Zarafshon sh'!J20+'G''ozgon sh'!J20+Karmana!J20+Konimex!J20+Qiziltepa!J20+Navbahor!J20+Nurota!J20+Tomdi!J20+Uchquduq!J20+Xatirchi!J20</f>
        <v>58</v>
      </c>
      <c r="K20" s="363">
        <f t="shared" si="2"/>
        <v>67</v>
      </c>
      <c r="L20" s="367">
        <f>'Navoiy sh'!L20+'Zarafshon sh'!L20+'G''ozgon sh'!L20+Karmana!L20+Konimex!L20+Qiziltepa!L20+Navbahor!L20+Nurota!L20+Tomdi!L20+Uchquduq!L20+Xatirchi!L20</f>
        <v>46</v>
      </c>
      <c r="M20" s="361">
        <f>'Navoiy sh'!M20+'Zarafshon sh'!M20+'G''ozgon sh'!M20+Karmana!M20+Konimex!M20+Qiziltepa!M20+Navbahor!M20+Nurota!M20+Tomdi!M20+Uchquduq!M20+Xatirchi!M20</f>
        <v>19</v>
      </c>
      <c r="N20" s="361">
        <f>'Navoiy sh'!N20+'Zarafshon sh'!N20+'G''ozgon sh'!N20+Karmana!N20+Konimex!N20+Qiziltepa!N20+Navbahor!N20+Nurota!N20+Tomdi!N20+Uchquduq!N20+Xatirchi!N20</f>
        <v>0</v>
      </c>
      <c r="O20" s="361">
        <f>'Navoiy sh'!O20+'Zarafshon sh'!O20+'G''ozgon sh'!O20+Karmana!O20+Konimex!O20+Qiziltepa!O20+Navbahor!O20+Nurota!O20+Tomdi!O20+Uchquduq!O20+Xatirchi!O20</f>
        <v>2</v>
      </c>
      <c r="P20" s="361">
        <f>'Navoiy sh'!P20+'Zarafshon sh'!P20+'G''ozgon sh'!P20+Karmana!P20+Konimex!P20+Qiziltepa!P20+Navbahor!P20+Nurota!P20+Tomdi!P20+Uchquduq!P20+Xatirchi!P20</f>
        <v>0</v>
      </c>
      <c r="Q20" s="368">
        <f>'Navoiy sh'!Q20+'Zarafshon sh'!Q20+'G''ozgon sh'!Q20+Karmana!Q20+Konimex!Q20+Qiziltepa!Q20+Navbahor!Q20+Nurota!Q20+Tomdi!Q20+Uchquduq!Q20+Xatirchi!Q20</f>
        <v>0</v>
      </c>
      <c r="R20" s="198"/>
      <c r="S20" s="198"/>
    </row>
    <row r="21" spans="1:19" ht="22.9" customHeight="1">
      <c r="A21" s="222">
        <v>11</v>
      </c>
      <c r="B21" s="347" t="s">
        <v>75</v>
      </c>
      <c r="C21" s="351">
        <f t="shared" si="0"/>
        <v>70</v>
      </c>
      <c r="D21" s="354">
        <f t="shared" si="1"/>
        <v>48</v>
      </c>
      <c r="E21" s="357">
        <f>'Navoiy sh'!E21+'Zarafshon sh'!E21+'G''ozgon sh'!E21+Karmana!E21+Konimex!E21+Qiziltepa!E21+Navbahor!E21+Nurota!E21+Tomdi!E21+Uchquduq!E21+Xatirchi!E21</f>
        <v>13</v>
      </c>
      <c r="F21" s="224">
        <f>'Navoiy sh'!F21+'Zarafshon sh'!F21+'G''ozgon sh'!F21+Karmana!F21+Konimex!F21+Qiziltepa!F21+Navbahor!F21+Nurota!F21+Tomdi!F21+Uchquduq!F21+Xatirchi!F21</f>
        <v>12</v>
      </c>
      <c r="G21" s="224">
        <f>'Navoiy sh'!G21+'Zarafshon sh'!G21+'G''ozgon sh'!G21+Karmana!G21+Konimex!G21+Qiziltepa!G21+Navbahor!G21+Nurota!G21+Tomdi!G21+Uchquduq!G21+Xatirchi!G21</f>
        <v>0</v>
      </c>
      <c r="H21" s="224">
        <f>'Navoiy sh'!H21+'Zarafshon sh'!H21+'G''ozgon sh'!H21+Karmana!H21+Konimex!H21+Qiziltepa!H21+Navbahor!H21+Nurota!H21+Tomdi!H21+Uchquduq!H21+Xatirchi!H21</f>
        <v>2</v>
      </c>
      <c r="I21" s="224">
        <f>'Navoiy sh'!I21+'Zarafshon sh'!I21+'G''ozgon sh'!I21+Karmana!I21+Konimex!I21+Qiziltepa!I21+Navbahor!I21+Nurota!I21+Tomdi!I21+Uchquduq!I21+Xatirchi!I21</f>
        <v>57</v>
      </c>
      <c r="J21" s="225">
        <f>'Navoiy sh'!J21+'Zarafshon sh'!J21+'G''ozgon sh'!J21+Karmana!J21+Konimex!J21+Qiziltepa!J21+Navbahor!J21+Nurota!J21+Tomdi!J21+Uchquduq!J21+Xatirchi!J21</f>
        <v>34</v>
      </c>
      <c r="K21" s="363">
        <f t="shared" si="2"/>
        <v>46</v>
      </c>
      <c r="L21" s="367">
        <f>'Navoiy sh'!L21+'Zarafshon sh'!L21+'G''ozgon sh'!L21+Karmana!L21+Konimex!L21+Qiziltepa!L21+Navbahor!L21+Nurota!L21+Tomdi!L21+Uchquduq!L21+Xatirchi!L21</f>
        <v>29</v>
      </c>
      <c r="M21" s="361">
        <f>'Navoiy sh'!M21+'Zarafshon sh'!M21+'G''ozgon sh'!M21+Karmana!M21+Konimex!M21+Qiziltepa!M21+Navbahor!M21+Nurota!M21+Tomdi!M21+Uchquduq!M21+Xatirchi!M21</f>
        <v>13</v>
      </c>
      <c r="N21" s="361">
        <f>'Navoiy sh'!N21+'Zarafshon sh'!N21+'G''ozgon sh'!N21+Karmana!N21+Konimex!N21+Qiziltepa!N21+Navbahor!N21+Nurota!N21+Tomdi!N21+Uchquduq!N21+Xatirchi!N21</f>
        <v>0</v>
      </c>
      <c r="O21" s="361">
        <f>'Navoiy sh'!O21+'Zarafshon sh'!O21+'G''ozgon sh'!O21+Karmana!O21+Konimex!O21+Qiziltepa!O21+Navbahor!O21+Nurota!O21+Tomdi!O21+Uchquduq!O21+Xatirchi!O21</f>
        <v>4</v>
      </c>
      <c r="P21" s="361">
        <f>'Navoiy sh'!P21+'Zarafshon sh'!P21+'G''ozgon sh'!P21+Karmana!P21+Konimex!P21+Qiziltepa!P21+Navbahor!P21+Nurota!P21+Tomdi!P21+Uchquduq!P21+Xatirchi!P21</f>
        <v>0</v>
      </c>
      <c r="Q21" s="368">
        <f>'Navoiy sh'!Q21+'Zarafshon sh'!Q21+'G''ozgon sh'!Q21+Karmana!Q21+Konimex!Q21+Qiziltepa!Q21+Navbahor!Q21+Nurota!Q21+Tomdi!Q21+Uchquduq!Q21+Xatirchi!Q21</f>
        <v>3</v>
      </c>
      <c r="R21" s="198"/>
      <c r="S21" s="198"/>
    </row>
    <row r="22" spans="1:19" ht="22.9" customHeight="1">
      <c r="A22" s="222">
        <v>12</v>
      </c>
      <c r="B22" s="346" t="s">
        <v>76</v>
      </c>
      <c r="C22" s="351">
        <f t="shared" si="0"/>
        <v>0</v>
      </c>
      <c r="D22" s="354">
        <f t="shared" si="1"/>
        <v>8</v>
      </c>
      <c r="E22" s="357">
        <f>'Navoiy sh'!E22+'Zarafshon sh'!E22+'G''ozgon sh'!E22+Karmana!E22+Konimex!E22+Qiziltepa!E22+Navbahor!E22+Nurota!E22+Tomdi!E22+Uchquduq!E22+Xatirchi!E22</f>
        <v>0</v>
      </c>
      <c r="F22" s="224">
        <f>'Navoiy sh'!F22+'Zarafshon sh'!F22+'G''ozgon sh'!F22+Karmana!F22+Konimex!F22+Qiziltepa!F22+Navbahor!F22+Nurota!F22+Tomdi!F22+Uchquduq!F22+Xatirchi!F22</f>
        <v>1</v>
      </c>
      <c r="G22" s="224">
        <f>'Navoiy sh'!G22+'Zarafshon sh'!G22+'G''ozgon sh'!G22+Karmana!G22+Konimex!G22+Qiziltepa!G22+Navbahor!G22+Nurota!G22+Tomdi!G22+Uchquduq!G22+Xatirchi!G22</f>
        <v>0</v>
      </c>
      <c r="H22" s="224">
        <f>'Navoiy sh'!H22+'Zarafshon sh'!H22+'G''ozgon sh'!H22+Karmana!H22+Konimex!H22+Qiziltepa!H22+Navbahor!H22+Nurota!H22+Tomdi!H22+Uchquduq!H22+Xatirchi!H22</f>
        <v>0</v>
      </c>
      <c r="I22" s="224">
        <f>'Navoiy sh'!I22+'Zarafshon sh'!I22+'G''ozgon sh'!I22+Karmana!I22+Konimex!I22+Qiziltepa!I22+Navbahor!I22+Nurota!I22+Tomdi!I22+Uchquduq!I22+Xatirchi!I22</f>
        <v>0</v>
      </c>
      <c r="J22" s="225">
        <f>'Navoiy sh'!J22+'Zarafshon sh'!J22+'G''ozgon sh'!J22+Karmana!J22+Konimex!J22+Qiziltepa!J22+Navbahor!J22+Nurota!J22+Tomdi!J22+Uchquduq!J22+Xatirchi!J22</f>
        <v>7</v>
      </c>
      <c r="K22" s="363">
        <f t="shared" si="2"/>
        <v>8</v>
      </c>
      <c r="L22" s="367">
        <f>'Navoiy sh'!L22+'Zarafshon sh'!L22+'G''ozgon sh'!L22+Karmana!L22+Konimex!L22+Qiziltepa!L22+Navbahor!L22+Nurota!L22+Tomdi!L22+Uchquduq!L22+Xatirchi!L22</f>
        <v>4</v>
      </c>
      <c r="M22" s="361">
        <f>'Navoiy sh'!M22+'Zarafshon sh'!M22+'G''ozgon sh'!M22+Karmana!M22+Konimex!M22+Qiziltepa!M22+Navbahor!M22+Nurota!M22+Tomdi!M22+Uchquduq!M22+Xatirchi!M22</f>
        <v>1</v>
      </c>
      <c r="N22" s="361">
        <f>'Navoiy sh'!N22+'Zarafshon sh'!N22+'G''ozgon sh'!N22+Karmana!N22+Konimex!N22+Qiziltepa!N22+Navbahor!N22+Nurota!N22+Tomdi!N22+Uchquduq!N22+Xatirchi!N22</f>
        <v>0</v>
      </c>
      <c r="O22" s="361">
        <f>'Navoiy sh'!O22+'Zarafshon sh'!O22+'G''ozgon sh'!O22+Karmana!O22+Konimex!O22+Qiziltepa!O22+Navbahor!O22+Nurota!O22+Tomdi!O22+Uchquduq!O22+Xatirchi!O22</f>
        <v>3</v>
      </c>
      <c r="P22" s="361">
        <f>'Navoiy sh'!P22+'Zarafshon sh'!P22+'G''ozgon sh'!P22+Karmana!P22+Konimex!P22+Qiziltepa!P22+Navbahor!P22+Nurota!P22+Tomdi!P22+Uchquduq!P22+Xatirchi!P22</f>
        <v>0</v>
      </c>
      <c r="Q22" s="368">
        <f>'Navoiy sh'!Q22+'Zarafshon sh'!Q22+'G''ozgon sh'!Q22+Karmana!Q22+Konimex!Q22+Qiziltepa!Q22+Navbahor!Q22+Nurota!Q22+Tomdi!Q22+Uchquduq!Q22+Xatirchi!Q22</f>
        <v>1</v>
      </c>
      <c r="R22" s="198"/>
      <c r="S22" s="198"/>
    </row>
    <row r="23" spans="1:19" ht="22.9" customHeight="1">
      <c r="A23" s="222">
        <v>13</v>
      </c>
      <c r="B23" s="347" t="s">
        <v>77</v>
      </c>
      <c r="C23" s="351">
        <f t="shared" si="0"/>
        <v>1</v>
      </c>
      <c r="D23" s="354">
        <f t="shared" si="1"/>
        <v>0</v>
      </c>
      <c r="E23" s="357">
        <f>'Navoiy sh'!E23+'Zarafshon sh'!E23+'G''ozgon sh'!E23+Karmana!E23+Konimex!E23+Qiziltepa!E23+Navbahor!E23+Nurota!E23+Tomdi!E23+Uchquduq!E23+Xatirchi!E23</f>
        <v>0</v>
      </c>
      <c r="F23" s="224">
        <f>'Navoiy sh'!F23+'Zarafshon sh'!F23+'G''ozgon sh'!F23+Karmana!F23+Konimex!F23+Qiziltepa!F23+Navbahor!F23+Nurota!F23+Tomdi!F23+Uchquduq!F23+Xatirchi!F23</f>
        <v>0</v>
      </c>
      <c r="G23" s="224">
        <f>'Navoiy sh'!G23+'Zarafshon sh'!G23+'G''ozgon sh'!G23+Karmana!G23+Konimex!G23+Qiziltepa!G23+Navbahor!G23+Nurota!G23+Tomdi!G23+Uchquduq!G23+Xatirchi!G23</f>
        <v>0</v>
      </c>
      <c r="H23" s="224">
        <f>'Navoiy sh'!H23+'Zarafshon sh'!H23+'G''ozgon sh'!H23+Karmana!H23+Konimex!H23+Qiziltepa!H23+Navbahor!H23+Nurota!H23+Tomdi!H23+Uchquduq!H23+Xatirchi!H23</f>
        <v>0</v>
      </c>
      <c r="I23" s="224">
        <f>'Navoiy sh'!I23+'Zarafshon sh'!I23+'G''ozgon sh'!I23+Karmana!I23+Konimex!I23+Qiziltepa!I23+Navbahor!I23+Nurota!I23+Tomdi!I23+Uchquduq!I23+Xatirchi!I23</f>
        <v>1</v>
      </c>
      <c r="J23" s="225">
        <f>'Navoiy sh'!J23+'Zarafshon sh'!J23+'G''ozgon sh'!J23+Karmana!J23+Konimex!J23+Qiziltepa!J23+Navbahor!J23+Nurota!J23+Tomdi!J23+Uchquduq!J23+Xatirchi!J23</f>
        <v>0</v>
      </c>
      <c r="K23" s="363">
        <f t="shared" si="2"/>
        <v>0</v>
      </c>
      <c r="L23" s="367">
        <f>'Navoiy sh'!L23+'Zarafshon sh'!L23+'G''ozgon sh'!L23+Karmana!L23+Konimex!L23+Qiziltepa!L23+Navbahor!L23+Nurota!L23+Tomdi!L23+Uchquduq!L23+Xatirchi!L23</f>
        <v>0</v>
      </c>
      <c r="M23" s="361">
        <f>'Navoiy sh'!M23+'Zarafshon sh'!M23+'G''ozgon sh'!M23+Karmana!M23+Konimex!M23+Qiziltepa!M23+Navbahor!M23+Nurota!M23+Tomdi!M23+Uchquduq!M23+Xatirchi!M23</f>
        <v>0</v>
      </c>
      <c r="N23" s="361">
        <f>'Navoiy sh'!N23+'Zarafshon sh'!N23+'G''ozgon sh'!N23+Karmana!N23+Konimex!N23+Qiziltepa!N23+Navbahor!N23+Nurota!N23+Tomdi!N23+Uchquduq!N23+Xatirchi!N23</f>
        <v>0</v>
      </c>
      <c r="O23" s="361">
        <f>'Navoiy sh'!O23+'Zarafshon sh'!O23+'G''ozgon sh'!O23+Karmana!O23+Konimex!O23+Qiziltepa!O23+Navbahor!O23+Nurota!O23+Tomdi!O23+Uchquduq!O23+Xatirchi!O23</f>
        <v>0</v>
      </c>
      <c r="P23" s="361">
        <f>'Navoiy sh'!P23+'Zarafshon sh'!P23+'G''ozgon sh'!P23+Karmana!P23+Konimex!P23+Qiziltepa!P23+Navbahor!P23+Nurota!P23+Tomdi!P23+Uchquduq!P23+Xatirchi!P23</f>
        <v>0</v>
      </c>
      <c r="Q23" s="368">
        <f>'Navoiy sh'!Q23+'Zarafshon sh'!Q23+'G''ozgon sh'!Q23+Karmana!Q23+Konimex!Q23+Qiziltepa!Q23+Navbahor!Q23+Nurota!Q23+Tomdi!Q23+Uchquduq!Q23+Xatirchi!Q23</f>
        <v>0</v>
      </c>
      <c r="R23" s="198"/>
      <c r="S23" s="198"/>
    </row>
    <row r="24" spans="1:19" ht="22.9" customHeight="1">
      <c r="A24" s="222">
        <v>14</v>
      </c>
      <c r="B24" s="347" t="s">
        <v>78</v>
      </c>
      <c r="C24" s="351">
        <f t="shared" si="0"/>
        <v>23</v>
      </c>
      <c r="D24" s="354">
        <f t="shared" si="1"/>
        <v>30</v>
      </c>
      <c r="E24" s="357">
        <f>'Navoiy sh'!E24+'Zarafshon sh'!E24+'G''ozgon sh'!E24+Karmana!E24+Konimex!E24+Qiziltepa!E24+Navbahor!E24+Nurota!E24+Tomdi!E24+Uchquduq!E24+Xatirchi!E24</f>
        <v>10</v>
      </c>
      <c r="F24" s="224">
        <f>'Navoiy sh'!F24+'Zarafshon sh'!F24+'G''ozgon sh'!F24+Karmana!F24+Konimex!F24+Qiziltepa!F24+Navbahor!F24+Nurota!F24+Tomdi!F24+Uchquduq!F24+Xatirchi!F24</f>
        <v>10</v>
      </c>
      <c r="G24" s="224">
        <f>'Navoiy sh'!G24+'Zarafshon sh'!G24+'G''ozgon sh'!G24+Karmana!G24+Konimex!G24+Qiziltepa!G24+Navbahor!G24+Nurota!G24+Tomdi!G24+Uchquduq!G24+Xatirchi!G24</f>
        <v>0</v>
      </c>
      <c r="H24" s="224">
        <f>'Navoiy sh'!H24+'Zarafshon sh'!H24+'G''ozgon sh'!H24+Karmana!H24+Konimex!H24+Qiziltepa!H24+Navbahor!H24+Nurota!H24+Tomdi!H24+Uchquduq!H24+Xatirchi!H24</f>
        <v>0</v>
      </c>
      <c r="I24" s="224">
        <f>'Navoiy sh'!I24+'Zarafshon sh'!I24+'G''ozgon sh'!I24+Karmana!I24+Konimex!I24+Qiziltepa!I24+Navbahor!I24+Nurota!I24+Tomdi!I24+Uchquduq!I24+Xatirchi!I24</f>
        <v>13</v>
      </c>
      <c r="J24" s="225">
        <f>'Navoiy sh'!J24+'Zarafshon sh'!J24+'G''ozgon sh'!J24+Karmana!J24+Konimex!J24+Qiziltepa!J24+Navbahor!J24+Nurota!J24+Tomdi!J24+Uchquduq!J24+Xatirchi!J24</f>
        <v>20</v>
      </c>
      <c r="K24" s="363">
        <f t="shared" si="2"/>
        <v>30</v>
      </c>
      <c r="L24" s="367">
        <f>'Navoiy sh'!L24+'Zarafshon sh'!L24+'G''ozgon sh'!L24+Karmana!L24+Konimex!L24+Qiziltepa!L24+Navbahor!L24+Nurota!L24+Tomdi!L24+Uchquduq!L24+Xatirchi!L24</f>
        <v>11</v>
      </c>
      <c r="M24" s="361">
        <f>'Navoiy sh'!M24+'Zarafshon sh'!M24+'G''ozgon sh'!M24+Karmana!M24+Konimex!M24+Qiziltepa!M24+Navbahor!M24+Nurota!M24+Tomdi!M24+Uchquduq!M24+Xatirchi!M24</f>
        <v>16</v>
      </c>
      <c r="N24" s="361">
        <f>'Navoiy sh'!N24+'Zarafshon sh'!N24+'G''ozgon sh'!N24+Karmana!N24+Konimex!N24+Qiziltepa!N24+Navbahor!N24+Nurota!N24+Tomdi!N24+Uchquduq!N24+Xatirchi!N24</f>
        <v>0</v>
      </c>
      <c r="O24" s="361">
        <f>'Navoiy sh'!O24+'Zarafshon sh'!O24+'G''ozgon sh'!O24+Karmana!O24+Konimex!O24+Qiziltepa!O24+Navbahor!O24+Nurota!O24+Tomdi!O24+Uchquduq!O24+Xatirchi!O24</f>
        <v>3</v>
      </c>
      <c r="P24" s="361">
        <f>'Navoiy sh'!P24+'Zarafshon sh'!P24+'G''ozgon sh'!P24+Karmana!P24+Konimex!P24+Qiziltepa!P24+Navbahor!P24+Nurota!P24+Tomdi!P24+Uchquduq!P24+Xatirchi!P24</f>
        <v>0</v>
      </c>
      <c r="Q24" s="368">
        <f>'Navoiy sh'!Q24+'Zarafshon sh'!Q24+'G''ozgon sh'!Q24+Karmana!Q24+Konimex!Q24+Qiziltepa!Q24+Navbahor!Q24+Nurota!Q24+Tomdi!Q24+Uchquduq!Q24+Xatirchi!Q24</f>
        <v>0</v>
      </c>
      <c r="R24" s="198"/>
      <c r="S24" s="198"/>
    </row>
    <row r="25" spans="1:19" ht="22.9" customHeight="1">
      <c r="A25" s="222">
        <v>15</v>
      </c>
      <c r="B25" s="347" t="s">
        <v>79</v>
      </c>
      <c r="C25" s="351">
        <f t="shared" si="0"/>
        <v>265</v>
      </c>
      <c r="D25" s="354">
        <f t="shared" si="1"/>
        <v>212</v>
      </c>
      <c r="E25" s="357">
        <f>'Navoiy sh'!E25+'Zarafshon sh'!E25+'G''ozgon sh'!E25+Karmana!E25+Konimex!E25+Qiziltepa!E25+Navbahor!E25+Nurota!E25+Tomdi!E25+Uchquduq!E25+Xatirchi!E25</f>
        <v>105</v>
      </c>
      <c r="F25" s="224">
        <f>'Navoiy sh'!F25+'Zarafshon sh'!F25+'G''ozgon sh'!F25+Karmana!F25+Konimex!F25+Qiziltepa!F25+Navbahor!F25+Nurota!F25+Tomdi!F25+Uchquduq!F25+Xatirchi!F25</f>
        <v>106</v>
      </c>
      <c r="G25" s="224">
        <f>'Navoiy sh'!G25+'Zarafshon sh'!G25+'G''ozgon sh'!G25+Karmana!G25+Konimex!G25+Qiziltepa!G25+Navbahor!G25+Nurota!G25+Tomdi!G25+Uchquduq!G25+Xatirchi!G25</f>
        <v>1</v>
      </c>
      <c r="H25" s="224">
        <f>'Navoiy sh'!H25+'Zarafshon sh'!H25+'G''ozgon sh'!H25+Karmana!H25+Konimex!H25+Qiziltepa!H25+Navbahor!H25+Nurota!H25+Tomdi!H25+Uchquduq!H25+Xatirchi!H25</f>
        <v>5</v>
      </c>
      <c r="I25" s="224">
        <f>'Navoiy sh'!I25+'Zarafshon sh'!I25+'G''ozgon sh'!I25+Karmana!I25+Konimex!I25+Qiziltepa!I25+Navbahor!I25+Nurota!I25+Tomdi!I25+Uchquduq!I25+Xatirchi!I25</f>
        <v>159</v>
      </c>
      <c r="J25" s="225">
        <f>'Navoiy sh'!J25+'Zarafshon sh'!J25+'G''ozgon sh'!J25+Karmana!J25+Konimex!J25+Qiziltepa!J25+Navbahor!J25+Nurota!J25+Tomdi!J25+Uchquduq!J25+Xatirchi!J25</f>
        <v>101</v>
      </c>
      <c r="K25" s="363">
        <f t="shared" si="2"/>
        <v>212</v>
      </c>
      <c r="L25" s="367">
        <f>'Navoiy sh'!L25+'Zarafshon sh'!L25+'G''ozgon sh'!L25+Karmana!L25+Konimex!L25+Qiziltepa!L25+Navbahor!L25+Nurota!L25+Tomdi!L25+Uchquduq!L25+Xatirchi!L25</f>
        <v>110</v>
      </c>
      <c r="M25" s="361">
        <f>'Navoiy sh'!M25+'Zarafshon sh'!M25+'G''ozgon sh'!M25+Karmana!M25+Konimex!M25+Qiziltepa!M25+Navbahor!M25+Nurota!M25+Tomdi!M25+Uchquduq!M25+Xatirchi!M25</f>
        <v>85</v>
      </c>
      <c r="N25" s="361">
        <f>'Navoiy sh'!N25+'Zarafshon sh'!N25+'G''ozgon sh'!N25+Karmana!N25+Konimex!N25+Qiziltepa!N25+Navbahor!N25+Nurota!N25+Tomdi!N25+Uchquduq!N25+Xatirchi!N25</f>
        <v>4</v>
      </c>
      <c r="O25" s="361">
        <f>'Navoiy sh'!O25+'Zarafshon sh'!O25+'G''ozgon sh'!O25+Karmana!O25+Konimex!O25+Qiziltepa!O25+Navbahor!O25+Nurota!O25+Tomdi!O25+Uchquduq!O25+Xatirchi!O25</f>
        <v>13</v>
      </c>
      <c r="P25" s="361">
        <f>'Navoiy sh'!P25+'Zarafshon sh'!P25+'G''ozgon sh'!P25+Karmana!P25+Konimex!P25+Qiziltepa!P25+Navbahor!P25+Nurota!P25+Tomdi!P25+Uchquduq!P25+Xatirchi!P25</f>
        <v>0</v>
      </c>
      <c r="Q25" s="368">
        <f>'Navoiy sh'!Q25+'Zarafshon sh'!Q25+'G''ozgon sh'!Q25+Karmana!Q25+Konimex!Q25+Qiziltepa!Q25+Navbahor!Q25+Nurota!Q25+Tomdi!Q25+Uchquduq!Q25+Xatirchi!Q25</f>
        <v>4</v>
      </c>
      <c r="R25" s="198"/>
      <c r="S25" s="198"/>
    </row>
    <row r="26" spans="1:19" ht="22.9" customHeight="1">
      <c r="A26" s="222">
        <v>16</v>
      </c>
      <c r="B26" s="347" t="s">
        <v>80</v>
      </c>
      <c r="C26" s="351">
        <f t="shared" si="0"/>
        <v>126</v>
      </c>
      <c r="D26" s="354">
        <f t="shared" si="1"/>
        <v>135</v>
      </c>
      <c r="E26" s="357">
        <f>'Navoiy sh'!E26+'Zarafshon sh'!E26+'G''ozgon sh'!E26+Karmana!E26+Konimex!E26+Qiziltepa!E26+Navbahor!E26+Nurota!E26+Tomdi!E26+Uchquduq!E26+Xatirchi!E26</f>
        <v>19</v>
      </c>
      <c r="F26" s="224">
        <f>'Navoiy sh'!F26+'Zarafshon sh'!F26+'G''ozgon sh'!F26+Karmana!F26+Konimex!F26+Qiziltepa!F26+Navbahor!F26+Nurota!F26+Tomdi!F26+Uchquduq!F26+Xatirchi!F26</f>
        <v>25</v>
      </c>
      <c r="G26" s="224">
        <f>'Navoiy sh'!G26+'Zarafshon sh'!G26+'G''ozgon sh'!G26+Karmana!G26+Konimex!G26+Qiziltepa!G26+Navbahor!G26+Nurota!G26+Tomdi!G26+Uchquduq!G26+Xatirchi!G26</f>
        <v>2</v>
      </c>
      <c r="H26" s="224">
        <f>'Navoiy sh'!H26+'Zarafshon sh'!H26+'G''ozgon sh'!H26+Karmana!H26+Konimex!H26+Qiziltepa!H26+Navbahor!H26+Nurota!H26+Tomdi!H26+Uchquduq!H26+Xatirchi!H26</f>
        <v>4</v>
      </c>
      <c r="I26" s="224">
        <f>'Navoiy sh'!I26+'Zarafshon sh'!I26+'G''ozgon sh'!I26+Karmana!I26+Konimex!I26+Qiziltepa!I26+Navbahor!I26+Nurota!I26+Tomdi!I26+Uchquduq!I26+Xatirchi!I26</f>
        <v>105</v>
      </c>
      <c r="J26" s="225">
        <f>'Navoiy sh'!J26+'Zarafshon sh'!J26+'G''ozgon sh'!J26+Karmana!J26+Konimex!J26+Qiziltepa!J26+Navbahor!J26+Nurota!J26+Tomdi!J26+Uchquduq!J26+Xatirchi!J26</f>
        <v>106</v>
      </c>
      <c r="K26" s="363">
        <f t="shared" si="2"/>
        <v>125</v>
      </c>
      <c r="L26" s="367">
        <f>'Navoiy sh'!L26+'Zarafshon sh'!L26+'G''ozgon sh'!L26+Karmana!L26+Konimex!L26+Qiziltepa!L26+Navbahor!L26+Nurota!L26+Tomdi!L26+Uchquduq!L26+Xatirchi!L26</f>
        <v>77</v>
      </c>
      <c r="M26" s="361">
        <f>'Navoiy sh'!M26+'Zarafshon sh'!M26+'G''ozgon sh'!M26+Karmana!M26+Konimex!M26+Qiziltepa!M26+Navbahor!M26+Nurota!M26+Tomdi!M26+Uchquduq!M26+Xatirchi!M26</f>
        <v>43</v>
      </c>
      <c r="N26" s="361">
        <f>'Navoiy sh'!N26+'Zarafshon sh'!N26+'G''ozgon sh'!N26+Karmana!N26+Konimex!N26+Qiziltepa!N26+Navbahor!N26+Nurota!N26+Tomdi!N26+Uchquduq!N26+Xatirchi!N26</f>
        <v>0</v>
      </c>
      <c r="O26" s="361">
        <f>'Navoiy sh'!O26+'Zarafshon sh'!O26+'G''ozgon sh'!O26+Karmana!O26+Konimex!O26+Qiziltepa!O26+Navbahor!O26+Nurota!O26+Tomdi!O26+Uchquduq!O26+Xatirchi!O26</f>
        <v>5</v>
      </c>
      <c r="P26" s="361">
        <f>'Navoiy sh'!P26+'Zarafshon sh'!P26+'G''ozgon sh'!P26+Karmana!P26+Konimex!P26+Qiziltepa!P26+Navbahor!P26+Nurota!P26+Tomdi!P26+Uchquduq!P26+Xatirchi!P26</f>
        <v>1</v>
      </c>
      <c r="Q26" s="368">
        <f>'Navoiy sh'!Q26+'Zarafshon sh'!Q26+'G''ozgon sh'!Q26+Karmana!Q26+Konimex!Q26+Qiziltepa!Q26+Navbahor!Q26+Nurota!Q26+Tomdi!Q26+Uchquduq!Q26+Xatirchi!Q26</f>
        <v>5</v>
      </c>
      <c r="R26" s="198"/>
      <c r="S26" s="198"/>
    </row>
    <row r="27" spans="1:19" ht="22.9" customHeight="1">
      <c r="A27" s="222">
        <v>17</v>
      </c>
      <c r="B27" s="347" t="s">
        <v>81</v>
      </c>
      <c r="C27" s="351">
        <f t="shared" si="0"/>
        <v>86</v>
      </c>
      <c r="D27" s="354">
        <f t="shared" si="1"/>
        <v>86</v>
      </c>
      <c r="E27" s="357">
        <f>'Navoiy sh'!E27+'Zarafshon sh'!E27+'G''ozgon sh'!E27+Karmana!E27+Konimex!E27+Qiziltepa!E27+Navbahor!E27+Nurota!E27+Tomdi!E27+Uchquduq!E27+Xatirchi!E27</f>
        <v>31</v>
      </c>
      <c r="F27" s="224">
        <f>'Navoiy sh'!F27+'Zarafshon sh'!F27+'G''ozgon sh'!F27+Karmana!F27+Konimex!F27+Qiziltepa!F27+Navbahor!F27+Nurota!F27+Tomdi!F27+Uchquduq!F27+Xatirchi!F27</f>
        <v>20</v>
      </c>
      <c r="G27" s="224">
        <f>'Navoiy sh'!G27+'Zarafshon sh'!G27+'G''ozgon sh'!G27+Karmana!G27+Konimex!G27+Qiziltepa!G27+Navbahor!G27+Nurota!G27+Tomdi!G27+Uchquduq!G27+Xatirchi!G27</f>
        <v>5</v>
      </c>
      <c r="H27" s="224">
        <f>'Navoiy sh'!H27+'Zarafshon sh'!H27+'G''ozgon sh'!H27+Karmana!H27+Konimex!H27+Qiziltepa!H27+Navbahor!H27+Nurota!H27+Tomdi!H27+Uchquduq!H27+Xatirchi!H27</f>
        <v>4</v>
      </c>
      <c r="I27" s="224">
        <f>'Navoiy sh'!I27+'Zarafshon sh'!I27+'G''ozgon sh'!I27+Karmana!I27+Konimex!I27+Qiziltepa!I27+Navbahor!I27+Nurota!I27+Tomdi!I27+Uchquduq!I27+Xatirchi!I27</f>
        <v>50</v>
      </c>
      <c r="J27" s="225">
        <f>'Navoiy sh'!J27+'Zarafshon sh'!J27+'G''ozgon sh'!J27+Karmana!J27+Konimex!J27+Qiziltepa!J27+Navbahor!J27+Nurota!J27+Tomdi!J27+Uchquduq!J27+Xatirchi!J27</f>
        <v>62</v>
      </c>
      <c r="K27" s="363">
        <f t="shared" si="2"/>
        <v>82</v>
      </c>
      <c r="L27" s="367">
        <f>'Navoiy sh'!L27+'Zarafshon sh'!L27+'G''ozgon sh'!L27+Karmana!L27+Konimex!L27+Qiziltepa!L27+Navbahor!L27+Nurota!L27+Tomdi!L27+Uchquduq!L27+Xatirchi!L27</f>
        <v>71</v>
      </c>
      <c r="M27" s="361">
        <f>'Navoiy sh'!M27+'Zarafshon sh'!M27+'G''ozgon sh'!M27+Karmana!M27+Konimex!M27+Qiziltepa!M27+Navbahor!M27+Nurota!M27+Tomdi!M27+Uchquduq!M27+Xatirchi!M27</f>
        <v>9</v>
      </c>
      <c r="N27" s="361">
        <f>'Navoiy sh'!N27+'Zarafshon sh'!N27+'G''ozgon sh'!N27+Karmana!N27+Konimex!N27+Qiziltepa!N27+Navbahor!N27+Nurota!N27+Tomdi!N27+Uchquduq!N27+Xatirchi!N27</f>
        <v>0</v>
      </c>
      <c r="O27" s="361">
        <f>'Navoiy sh'!O27+'Zarafshon sh'!O27+'G''ozgon sh'!O27+Karmana!O27+Konimex!O27+Qiziltepa!O27+Navbahor!O27+Nurota!O27+Tomdi!O27+Uchquduq!O27+Xatirchi!O27</f>
        <v>2</v>
      </c>
      <c r="P27" s="361">
        <f>'Navoiy sh'!P27+'Zarafshon sh'!P27+'G''ozgon sh'!P27+Karmana!P27+Konimex!P27+Qiziltepa!P27+Navbahor!P27+Nurota!P27+Tomdi!P27+Uchquduq!P27+Xatirchi!P27</f>
        <v>0</v>
      </c>
      <c r="Q27" s="368">
        <f>'Navoiy sh'!Q27+'Zarafshon sh'!Q27+'G''ozgon sh'!Q27+Karmana!Q27+Konimex!Q27+Qiziltepa!Q27+Navbahor!Q27+Nurota!Q27+Tomdi!Q27+Uchquduq!Q27+Xatirchi!Q27</f>
        <v>1</v>
      </c>
      <c r="R27" s="198"/>
      <c r="S27" s="198"/>
    </row>
    <row r="28" spans="1:19" ht="22.9" customHeight="1">
      <c r="A28" s="222">
        <v>18</v>
      </c>
      <c r="B28" s="347" t="s">
        <v>82</v>
      </c>
      <c r="C28" s="351">
        <f t="shared" si="0"/>
        <v>56</v>
      </c>
      <c r="D28" s="354">
        <f t="shared" si="1"/>
        <v>168</v>
      </c>
      <c r="E28" s="357">
        <f>'Navoiy sh'!E28+'Zarafshon sh'!E28+'G''ozgon sh'!E28+Karmana!E28+Konimex!E28+Qiziltepa!E28+Navbahor!E28+Nurota!E28+Tomdi!E28+Uchquduq!E28+Xatirchi!E28</f>
        <v>13</v>
      </c>
      <c r="F28" s="224">
        <f>'Navoiy sh'!F28+'Zarafshon sh'!F28+'G''ozgon sh'!F28+Karmana!F28+Konimex!F28+Qiziltepa!F28+Navbahor!F28+Nurota!F28+Tomdi!F28+Uchquduq!F28+Xatirchi!F28</f>
        <v>33</v>
      </c>
      <c r="G28" s="224">
        <f>'Navoiy sh'!G28+'Zarafshon sh'!G28+'G''ozgon sh'!G28+Karmana!G28+Konimex!G28+Qiziltepa!G28+Navbahor!G28+Nurota!G28+Tomdi!G28+Uchquduq!G28+Xatirchi!G28</f>
        <v>1</v>
      </c>
      <c r="H28" s="224">
        <f>'Navoiy sh'!H28+'Zarafshon sh'!H28+'G''ozgon sh'!H28+Karmana!H28+Konimex!H28+Qiziltepa!H28+Navbahor!H28+Nurota!H28+Tomdi!H28+Uchquduq!H28+Xatirchi!H28</f>
        <v>1</v>
      </c>
      <c r="I28" s="224">
        <f>'Navoiy sh'!I28+'Zarafshon sh'!I28+'G''ozgon sh'!I28+Karmana!I28+Konimex!I28+Qiziltepa!I28+Navbahor!I28+Nurota!I28+Tomdi!I28+Uchquduq!I28+Xatirchi!I28</f>
        <v>42</v>
      </c>
      <c r="J28" s="225">
        <f>'Navoiy sh'!J28+'Zarafshon sh'!J28+'G''ozgon sh'!J28+Karmana!J28+Konimex!J28+Qiziltepa!J28+Navbahor!J28+Nurota!J28+Tomdi!J28+Uchquduq!J28+Xatirchi!J28</f>
        <v>134</v>
      </c>
      <c r="K28" s="363">
        <f t="shared" si="2"/>
        <v>158</v>
      </c>
      <c r="L28" s="367">
        <f>'Navoiy sh'!L28+'Zarafshon sh'!L28+'G''ozgon sh'!L28+Karmana!L28+Konimex!L28+Qiziltepa!L28+Navbahor!L28+Nurota!L28+Tomdi!L28+Uchquduq!L28+Xatirchi!L28</f>
        <v>85</v>
      </c>
      <c r="M28" s="361">
        <f>'Navoiy sh'!M28+'Zarafshon sh'!M28+'G''ozgon sh'!M28+Karmana!M28+Konimex!M28+Qiziltepa!M28+Navbahor!M28+Nurota!M28+Tomdi!M28+Uchquduq!M28+Xatirchi!M28</f>
        <v>69</v>
      </c>
      <c r="N28" s="361">
        <f>'Navoiy sh'!N28+'Zarafshon sh'!N28+'G''ozgon sh'!N28+Karmana!N28+Konimex!N28+Qiziltepa!N28+Navbahor!N28+Nurota!N28+Tomdi!N28+Uchquduq!N28+Xatirchi!N28</f>
        <v>0</v>
      </c>
      <c r="O28" s="361">
        <f>'Navoiy sh'!O28+'Zarafshon sh'!O28+'G''ozgon sh'!O28+Karmana!O28+Konimex!O28+Qiziltepa!O28+Navbahor!O28+Nurota!O28+Tomdi!O28+Uchquduq!O28+Xatirchi!O28</f>
        <v>4</v>
      </c>
      <c r="P28" s="361">
        <f>'Navoiy sh'!P28+'Zarafshon sh'!P28+'G''ozgon sh'!P28+Karmana!P28+Konimex!P28+Qiziltepa!P28+Navbahor!P28+Nurota!P28+Tomdi!P28+Uchquduq!P28+Xatirchi!P28</f>
        <v>0</v>
      </c>
      <c r="Q28" s="368">
        <f>'Navoiy sh'!Q28+'Zarafshon sh'!Q28+'G''ozgon sh'!Q28+Karmana!Q28+Konimex!Q28+Qiziltepa!Q28+Navbahor!Q28+Nurota!Q28+Tomdi!Q28+Uchquduq!Q28+Xatirchi!Q28</f>
        <v>1</v>
      </c>
      <c r="R28" s="198"/>
      <c r="S28" s="198"/>
    </row>
    <row r="29" spans="1:19" ht="22.9" customHeight="1">
      <c r="A29" s="222">
        <v>19</v>
      </c>
      <c r="B29" s="347" t="s">
        <v>83</v>
      </c>
      <c r="C29" s="351">
        <f t="shared" si="0"/>
        <v>17</v>
      </c>
      <c r="D29" s="354">
        <f t="shared" si="1"/>
        <v>23</v>
      </c>
      <c r="E29" s="357">
        <f>'Navoiy sh'!E29+'Zarafshon sh'!E29+'G''ozgon sh'!E29+Karmana!E29+Konimex!E29+Qiziltepa!E29+Navbahor!E29+Nurota!E29+Tomdi!E29+Uchquduq!E29+Xatirchi!E29</f>
        <v>9</v>
      </c>
      <c r="F29" s="224">
        <f>'Navoiy sh'!F29+'Zarafshon sh'!F29+'G''ozgon sh'!F29+Karmana!F29+Konimex!F29+Qiziltepa!F29+Navbahor!F29+Nurota!F29+Tomdi!F29+Uchquduq!F29+Xatirchi!F29</f>
        <v>11</v>
      </c>
      <c r="G29" s="224">
        <f>'Navoiy sh'!G29+'Zarafshon sh'!G29+'G''ozgon sh'!G29+Karmana!G29+Konimex!G29+Qiziltepa!G29+Navbahor!G29+Nurota!G29+Tomdi!G29+Uchquduq!G29+Xatirchi!G29</f>
        <v>0</v>
      </c>
      <c r="H29" s="224">
        <f>'Navoiy sh'!H29+'Zarafshon sh'!H29+'G''ozgon sh'!H29+Karmana!H29+Konimex!H29+Qiziltepa!H29+Navbahor!H29+Nurota!H29+Tomdi!H29+Uchquduq!H29+Xatirchi!H29</f>
        <v>0</v>
      </c>
      <c r="I29" s="224">
        <f>'Navoiy sh'!I29+'Zarafshon sh'!I29+'G''ozgon sh'!I29+Karmana!I29+Konimex!I29+Qiziltepa!I29+Navbahor!I29+Nurota!I29+Tomdi!I29+Uchquduq!I29+Xatirchi!I29</f>
        <v>8</v>
      </c>
      <c r="J29" s="225">
        <f>'Navoiy sh'!J29+'Zarafshon sh'!J29+'G''ozgon sh'!J29+Karmana!J29+Konimex!J29+Qiziltepa!J29+Navbahor!J29+Nurota!J29+Tomdi!J29+Uchquduq!J29+Xatirchi!J29</f>
        <v>12</v>
      </c>
      <c r="K29" s="363">
        <f t="shared" si="2"/>
        <v>23</v>
      </c>
      <c r="L29" s="367">
        <f>'Navoiy sh'!L29+'Zarafshon sh'!L29+'G''ozgon sh'!L29+Karmana!L29+Konimex!L29+Qiziltepa!L29+Navbahor!L29+Nurota!L29+Tomdi!L29+Uchquduq!L29+Xatirchi!L29</f>
        <v>13</v>
      </c>
      <c r="M29" s="361">
        <f>'Navoiy sh'!M29+'Zarafshon sh'!M29+'G''ozgon sh'!M29+Karmana!M29+Konimex!M29+Qiziltepa!M29+Navbahor!M29+Nurota!M29+Tomdi!M29+Uchquduq!M29+Xatirchi!M29</f>
        <v>5</v>
      </c>
      <c r="N29" s="361">
        <f>'Navoiy sh'!N29+'Zarafshon sh'!N29+'G''ozgon sh'!N29+Karmana!N29+Konimex!N29+Qiziltepa!N29+Navbahor!N29+Nurota!N29+Tomdi!N29+Uchquduq!N29+Xatirchi!N29</f>
        <v>0</v>
      </c>
      <c r="O29" s="361">
        <f>'Navoiy sh'!O29+'Zarafshon sh'!O29+'G''ozgon sh'!O29+Karmana!O29+Konimex!O29+Qiziltepa!O29+Navbahor!O29+Nurota!O29+Tomdi!O29+Uchquduq!O29+Xatirchi!O29</f>
        <v>5</v>
      </c>
      <c r="P29" s="361">
        <f>'Navoiy sh'!P29+'Zarafshon sh'!P29+'G''ozgon sh'!P29+Karmana!P29+Konimex!P29+Qiziltepa!P29+Navbahor!P29+Nurota!P29+Tomdi!P29+Uchquduq!P29+Xatirchi!P29</f>
        <v>0</v>
      </c>
      <c r="Q29" s="368">
        <f>'Navoiy sh'!Q29+'Zarafshon sh'!Q29+'G''ozgon sh'!Q29+Karmana!Q29+Konimex!Q29+Qiziltepa!Q29+Navbahor!Q29+Nurota!Q29+Tomdi!Q29+Uchquduq!Q29+Xatirchi!Q29</f>
        <v>0</v>
      </c>
      <c r="R29" s="198"/>
      <c r="S29" s="198"/>
    </row>
    <row r="30" spans="1:19" ht="22.9" customHeight="1">
      <c r="A30" s="222">
        <v>20</v>
      </c>
      <c r="B30" s="347" t="s">
        <v>84</v>
      </c>
      <c r="C30" s="351">
        <f t="shared" si="0"/>
        <v>58</v>
      </c>
      <c r="D30" s="354">
        <f t="shared" si="1"/>
        <v>124</v>
      </c>
      <c r="E30" s="357">
        <f>'Navoiy sh'!E30+'Zarafshon sh'!E30+'G''ozgon sh'!E30+Karmana!E30+Konimex!E30+Qiziltepa!E30+Navbahor!E30+Nurota!E30+Tomdi!E30+Uchquduq!E30+Xatirchi!E30</f>
        <v>25</v>
      </c>
      <c r="F30" s="224">
        <f>'Navoiy sh'!F30+'Zarafshon sh'!F30+'G''ozgon sh'!F30+Karmana!F30+Konimex!F30+Qiziltepa!F30+Navbahor!F30+Nurota!F30+Tomdi!F30+Uchquduq!F30+Xatirchi!F30</f>
        <v>28</v>
      </c>
      <c r="G30" s="224">
        <f>'Navoiy sh'!G30+'Zarafshon sh'!G30+'G''ozgon sh'!G30+Karmana!G30+Konimex!G30+Qiziltepa!G30+Navbahor!G30+Nurota!G30+Tomdi!G30+Uchquduq!G30+Xatirchi!G30</f>
        <v>1</v>
      </c>
      <c r="H30" s="224">
        <f>'Navoiy sh'!H30+'Zarafshon sh'!H30+'G''ozgon sh'!H30+Karmana!H30+Konimex!H30+Qiziltepa!H30+Navbahor!H30+Nurota!H30+Tomdi!H30+Uchquduq!H30+Xatirchi!H30</f>
        <v>1</v>
      </c>
      <c r="I30" s="224">
        <f>'Navoiy sh'!I30+'Zarafshon sh'!I30+'G''ozgon sh'!I30+Karmana!I30+Konimex!I30+Qiziltepa!I30+Navbahor!I30+Nurota!I30+Tomdi!I30+Uchquduq!I30+Xatirchi!I30</f>
        <v>32</v>
      </c>
      <c r="J30" s="225">
        <f>'Navoiy sh'!J30+'Zarafshon sh'!J30+'G''ozgon sh'!J30+Karmana!J30+Konimex!J30+Qiziltepa!J30+Navbahor!J30+Nurota!J30+Tomdi!J30+Uchquduq!J30+Xatirchi!J30</f>
        <v>95</v>
      </c>
      <c r="K30" s="363">
        <f t="shared" si="2"/>
        <v>123</v>
      </c>
      <c r="L30" s="367">
        <f>'Navoiy sh'!L30+'Zarafshon sh'!L30+'G''ozgon sh'!L30+Karmana!L30+Konimex!L30+Qiziltepa!L30+Navbahor!L30+Nurota!L30+Tomdi!L30+Uchquduq!L30+Xatirchi!L30</f>
        <v>97</v>
      </c>
      <c r="M30" s="361">
        <f>'Navoiy sh'!M30+'Zarafshon sh'!M30+'G''ozgon sh'!M30+Karmana!M30+Konimex!M30+Qiziltepa!M30+Navbahor!M30+Nurota!M30+Tomdi!M30+Uchquduq!M30+Xatirchi!M30</f>
        <v>24</v>
      </c>
      <c r="N30" s="361">
        <f>'Navoiy sh'!N30+'Zarafshon sh'!N30+'G''ozgon sh'!N30+Karmana!N30+Konimex!N30+Qiziltepa!N30+Navbahor!N30+Nurota!N30+Tomdi!N30+Uchquduq!N30+Xatirchi!N30</f>
        <v>0</v>
      </c>
      <c r="O30" s="361">
        <f>'Navoiy sh'!O30+'Zarafshon sh'!O30+'G''ozgon sh'!O30+Karmana!O30+Konimex!O30+Qiziltepa!O30+Navbahor!O30+Nurota!O30+Tomdi!O30+Uchquduq!O30+Xatirchi!O30</f>
        <v>2</v>
      </c>
      <c r="P30" s="361">
        <f>'Navoiy sh'!P30+'Zarafshon sh'!P30+'G''ozgon sh'!P30+Karmana!P30+Konimex!P30+Qiziltepa!P30+Navbahor!P30+Nurota!P30+Tomdi!P30+Uchquduq!P30+Xatirchi!P30</f>
        <v>0</v>
      </c>
      <c r="Q30" s="368">
        <f>'Navoiy sh'!Q30+'Zarafshon sh'!Q30+'G''ozgon sh'!Q30+Karmana!Q30+Konimex!Q30+Qiziltepa!Q30+Navbahor!Q30+Nurota!Q30+Tomdi!Q30+Uchquduq!Q30+Xatirchi!Q30</f>
        <v>1</v>
      </c>
      <c r="R30" s="198"/>
      <c r="S30" s="198"/>
    </row>
    <row r="31" spans="1:19" ht="22.9" customHeight="1">
      <c r="A31" s="222">
        <v>21</v>
      </c>
      <c r="B31" s="347" t="s">
        <v>85</v>
      </c>
      <c r="C31" s="351">
        <f t="shared" si="0"/>
        <v>48</v>
      </c>
      <c r="D31" s="354">
        <f t="shared" si="1"/>
        <v>40</v>
      </c>
      <c r="E31" s="357">
        <f>'Navoiy sh'!E31+'Zarafshon sh'!E31+'G''ozgon sh'!E31+Karmana!E31+Konimex!E31+Qiziltepa!E31+Navbahor!E31+Nurota!E31+Tomdi!E31+Uchquduq!E31+Xatirchi!E31</f>
        <v>10</v>
      </c>
      <c r="F31" s="224">
        <f>'Navoiy sh'!F31+'Zarafshon sh'!F31+'G''ozgon sh'!F31+Karmana!F31+Konimex!F31+Qiziltepa!F31+Navbahor!F31+Nurota!F31+Tomdi!F31+Uchquduq!F31+Xatirchi!F31</f>
        <v>2</v>
      </c>
      <c r="G31" s="224">
        <f>'Navoiy sh'!G31+'Zarafshon sh'!G31+'G''ozgon sh'!G31+Karmana!G31+Konimex!G31+Qiziltepa!G31+Navbahor!G31+Nurota!G31+Tomdi!G31+Uchquduq!G31+Xatirchi!G31</f>
        <v>0</v>
      </c>
      <c r="H31" s="224">
        <f>'Navoiy sh'!H31+'Zarafshon sh'!H31+'G''ozgon sh'!H31+Karmana!H31+Konimex!H31+Qiziltepa!H31+Navbahor!H31+Nurota!H31+Tomdi!H31+Uchquduq!H31+Xatirchi!H31</f>
        <v>1</v>
      </c>
      <c r="I31" s="224">
        <f>'Navoiy sh'!I31+'Zarafshon sh'!I31+'G''ozgon sh'!I31+Karmana!I31+Konimex!I31+Qiziltepa!I31+Navbahor!I31+Nurota!I31+Tomdi!I31+Uchquduq!I31+Xatirchi!I31</f>
        <v>38</v>
      </c>
      <c r="J31" s="225">
        <f>'Navoiy sh'!J31+'Zarafshon sh'!J31+'G''ozgon sh'!J31+Karmana!J31+Konimex!J31+Qiziltepa!J31+Navbahor!J31+Nurota!J31+Tomdi!J31+Uchquduq!J31+Xatirchi!J31</f>
        <v>37</v>
      </c>
      <c r="K31" s="363">
        <f t="shared" si="2"/>
        <v>40</v>
      </c>
      <c r="L31" s="367">
        <f>'Navoiy sh'!L31+'Zarafshon sh'!L31+'G''ozgon sh'!L31+Karmana!L31+Konimex!L31+Qiziltepa!L31+Navbahor!L31+Nurota!L31+Tomdi!L31+Uchquduq!L31+Xatirchi!L31</f>
        <v>30</v>
      </c>
      <c r="M31" s="361">
        <f>'Navoiy sh'!M31+'Zarafshon sh'!M31+'G''ozgon sh'!M31+Karmana!M31+Konimex!M31+Qiziltepa!M31+Navbahor!M31+Nurota!M31+Tomdi!M31+Uchquduq!M31+Xatirchi!M31</f>
        <v>7</v>
      </c>
      <c r="N31" s="361">
        <f>'Navoiy sh'!N31+'Zarafshon sh'!N31+'G''ozgon sh'!N31+Karmana!N31+Konimex!N31+Qiziltepa!N31+Navbahor!N31+Nurota!N31+Tomdi!N31+Uchquduq!N31+Xatirchi!N31</f>
        <v>0</v>
      </c>
      <c r="O31" s="361">
        <f>'Navoiy sh'!O31+'Zarafshon sh'!O31+'G''ozgon sh'!O31+Karmana!O31+Konimex!O31+Qiziltepa!O31+Navbahor!O31+Nurota!O31+Tomdi!O31+Uchquduq!O31+Xatirchi!O31</f>
        <v>3</v>
      </c>
      <c r="P31" s="361">
        <f>'Navoiy sh'!P31+'Zarafshon sh'!P31+'G''ozgon sh'!P31+Karmana!P31+Konimex!P31+Qiziltepa!P31+Navbahor!P31+Nurota!P31+Tomdi!P31+Uchquduq!P31+Xatirchi!P31</f>
        <v>0</v>
      </c>
      <c r="Q31" s="368">
        <f>'Navoiy sh'!Q31+'Zarafshon sh'!Q31+'G''ozgon sh'!Q31+Karmana!Q31+Konimex!Q31+Qiziltepa!Q31+Navbahor!Q31+Nurota!Q31+Tomdi!Q31+Uchquduq!Q31+Xatirchi!Q31</f>
        <v>0</v>
      </c>
      <c r="R31" s="198"/>
      <c r="S31" s="198"/>
    </row>
    <row r="32" spans="1:19" ht="22.9" customHeight="1">
      <c r="A32" s="222">
        <v>22</v>
      </c>
      <c r="B32" s="347" t="s">
        <v>86</v>
      </c>
      <c r="C32" s="351">
        <f t="shared" si="0"/>
        <v>2</v>
      </c>
      <c r="D32" s="354">
        <f t="shared" si="1"/>
        <v>9</v>
      </c>
      <c r="E32" s="357">
        <f>'Navoiy sh'!E32+'Zarafshon sh'!E32+'G''ozgon sh'!E32+Karmana!E32+Konimex!E32+Qiziltepa!E32+Navbahor!E32+Nurota!E32+Tomdi!E32+Uchquduq!E32+Xatirchi!E32</f>
        <v>0</v>
      </c>
      <c r="F32" s="224">
        <f>'Navoiy sh'!F32+'Zarafshon sh'!F32+'G''ozgon sh'!F32+Karmana!F32+Konimex!F32+Qiziltepa!F32+Navbahor!F32+Nurota!F32+Tomdi!F32+Uchquduq!F32+Xatirchi!F32</f>
        <v>1</v>
      </c>
      <c r="G32" s="224">
        <f>'Navoiy sh'!G32+'Zarafshon sh'!G32+'G''ozgon sh'!G32+Karmana!G32+Konimex!G32+Qiziltepa!G32+Navbahor!G32+Nurota!G32+Tomdi!G32+Uchquduq!G32+Xatirchi!G32</f>
        <v>0</v>
      </c>
      <c r="H32" s="224">
        <f>'Navoiy sh'!H32+'Zarafshon sh'!H32+'G''ozgon sh'!H32+Karmana!H32+Konimex!H32+Qiziltepa!H32+Navbahor!H32+Nurota!H32+Tomdi!H32+Uchquduq!H32+Xatirchi!H32</f>
        <v>0</v>
      </c>
      <c r="I32" s="224">
        <f>'Navoiy sh'!I32+'Zarafshon sh'!I32+'G''ozgon sh'!I32+Karmana!I32+Konimex!I32+Qiziltepa!I32+Navbahor!I32+Nurota!I32+Tomdi!I32+Uchquduq!I32+Xatirchi!I32</f>
        <v>2</v>
      </c>
      <c r="J32" s="225">
        <f>'Navoiy sh'!J32+'Zarafshon sh'!J32+'G''ozgon sh'!J32+Karmana!J32+Konimex!J32+Qiziltepa!J32+Navbahor!J32+Nurota!J32+Tomdi!J32+Uchquduq!J32+Xatirchi!J32</f>
        <v>8</v>
      </c>
      <c r="K32" s="363">
        <f t="shared" si="2"/>
        <v>7</v>
      </c>
      <c r="L32" s="367">
        <f>'Navoiy sh'!L32+'Zarafshon sh'!L32+'G''ozgon sh'!L32+Karmana!L32+Konimex!L32+Qiziltepa!L32+Navbahor!L32+Nurota!L32+Tomdi!L32+Uchquduq!L32+Xatirchi!L32</f>
        <v>5</v>
      </c>
      <c r="M32" s="361">
        <f>'Navoiy sh'!M32+'Zarafshon sh'!M32+'G''ozgon sh'!M32+Karmana!M32+Konimex!M32+Qiziltepa!M32+Navbahor!M32+Nurota!M32+Tomdi!M32+Uchquduq!M32+Xatirchi!M32</f>
        <v>2</v>
      </c>
      <c r="N32" s="361">
        <f>'Navoiy sh'!N32+'Zarafshon sh'!N32+'G''ozgon sh'!N32+Karmana!N32+Konimex!N32+Qiziltepa!N32+Navbahor!N32+Nurota!N32+Tomdi!N32+Uchquduq!N32+Xatirchi!N32</f>
        <v>0</v>
      </c>
      <c r="O32" s="361">
        <f>'Navoiy sh'!O32+'Zarafshon sh'!O32+'G''ozgon sh'!O32+Karmana!O32+Konimex!O32+Qiziltepa!O32+Navbahor!O32+Nurota!O32+Tomdi!O32+Uchquduq!O32+Xatirchi!O32</f>
        <v>0</v>
      </c>
      <c r="P32" s="361">
        <f>'Navoiy sh'!P32+'Zarafshon sh'!P32+'G''ozgon sh'!P32+Karmana!P32+Konimex!P32+Qiziltepa!P32+Navbahor!P32+Nurota!P32+Tomdi!P32+Uchquduq!P32+Xatirchi!P32</f>
        <v>0</v>
      </c>
      <c r="Q32" s="368">
        <f>'Navoiy sh'!Q32+'Zarafshon sh'!Q32+'G''ozgon sh'!Q32+Karmana!Q32+Konimex!Q32+Qiziltepa!Q32+Navbahor!Q32+Nurota!Q32+Tomdi!Q32+Uchquduq!Q32+Xatirchi!Q32</f>
        <v>0</v>
      </c>
      <c r="R32" s="198"/>
      <c r="S32" s="198"/>
    </row>
    <row r="33" spans="1:19" ht="22.9" customHeight="1">
      <c r="A33" s="222">
        <v>23</v>
      </c>
      <c r="B33" s="347" t="s">
        <v>87</v>
      </c>
      <c r="C33" s="351">
        <f t="shared" si="0"/>
        <v>6</v>
      </c>
      <c r="D33" s="354">
        <f t="shared" si="1"/>
        <v>0</v>
      </c>
      <c r="E33" s="357">
        <f>'Navoiy sh'!E33+'Zarafshon sh'!E33+'G''ozgon sh'!E33+Karmana!E33+Konimex!E33+Qiziltepa!E33+Navbahor!E33+Nurota!E33+Tomdi!E33+Uchquduq!E33+Xatirchi!E33</f>
        <v>0</v>
      </c>
      <c r="F33" s="224">
        <f>'Navoiy sh'!F33+'Zarafshon sh'!F33+'G''ozgon sh'!F33+Karmana!F33+Konimex!F33+Qiziltepa!F33+Navbahor!F33+Nurota!F33+Tomdi!F33+Uchquduq!F33+Xatirchi!F33</f>
        <v>0</v>
      </c>
      <c r="G33" s="224">
        <f>'Navoiy sh'!G33+'Zarafshon sh'!G33+'G''ozgon sh'!G33+Karmana!G33+Konimex!G33+Qiziltepa!G33+Navbahor!G33+Nurota!G33+Tomdi!G33+Uchquduq!G33+Xatirchi!G33</f>
        <v>0</v>
      </c>
      <c r="H33" s="224">
        <f>'Navoiy sh'!H33+'Zarafshon sh'!H33+'G''ozgon sh'!H33+Karmana!H33+Konimex!H33+Qiziltepa!H33+Navbahor!H33+Nurota!H33+Tomdi!H33+Uchquduq!H33+Xatirchi!H33</f>
        <v>0</v>
      </c>
      <c r="I33" s="224">
        <f>'Navoiy sh'!I33+'Zarafshon sh'!I33+'G''ozgon sh'!I33+Karmana!I33+Konimex!I33+Qiziltepa!I33+Navbahor!I33+Nurota!I33+Tomdi!I33+Uchquduq!I33+Xatirchi!I33</f>
        <v>6</v>
      </c>
      <c r="J33" s="225">
        <f>'Navoiy sh'!J33+'Zarafshon sh'!J33+'G''ozgon sh'!J33+Karmana!J33+Konimex!J33+Qiziltepa!J33+Navbahor!J33+Nurota!J33+Tomdi!J33+Uchquduq!J33+Xatirchi!J33</f>
        <v>0</v>
      </c>
      <c r="K33" s="363">
        <f t="shared" si="2"/>
        <v>0</v>
      </c>
      <c r="L33" s="367">
        <f>'Navoiy sh'!L33+'Zarafshon sh'!L33+'G''ozgon sh'!L33+Karmana!L33+Konimex!L33+Qiziltepa!L33+Navbahor!L33+Nurota!L33+Tomdi!L33+Uchquduq!L33+Xatirchi!L33</f>
        <v>0</v>
      </c>
      <c r="M33" s="361">
        <f>'Navoiy sh'!M33+'Zarafshon sh'!M33+'G''ozgon sh'!M33+Karmana!M33+Konimex!M33+Qiziltepa!M33+Navbahor!M33+Nurota!M33+Tomdi!M33+Uchquduq!M33+Xatirchi!M33</f>
        <v>0</v>
      </c>
      <c r="N33" s="361">
        <f>'Navoiy sh'!N33+'Zarafshon sh'!N33+'G''ozgon sh'!N33+Karmana!N33+Konimex!N33+Qiziltepa!N33+Navbahor!N33+Nurota!N33+Tomdi!N33+Uchquduq!N33+Xatirchi!N33</f>
        <v>0</v>
      </c>
      <c r="O33" s="361">
        <f>'Navoiy sh'!O33+'Zarafshon sh'!O33+'G''ozgon sh'!O33+Karmana!O33+Konimex!O33+Qiziltepa!O33+Navbahor!O33+Nurota!O33+Tomdi!O33+Uchquduq!O33+Xatirchi!O33</f>
        <v>0</v>
      </c>
      <c r="P33" s="361">
        <f>'Navoiy sh'!P33+'Zarafshon sh'!P33+'G''ozgon sh'!P33+Karmana!P33+Konimex!P33+Qiziltepa!P33+Navbahor!P33+Nurota!P33+Tomdi!P33+Uchquduq!P33+Xatirchi!P33</f>
        <v>0</v>
      </c>
      <c r="Q33" s="368">
        <f>'Navoiy sh'!Q33+'Zarafshon sh'!Q33+'G''ozgon sh'!Q33+Karmana!Q33+Konimex!Q33+Qiziltepa!Q33+Navbahor!Q33+Nurota!Q33+Tomdi!Q33+Uchquduq!Q33+Xatirchi!Q33</f>
        <v>0</v>
      </c>
      <c r="R33" s="198"/>
      <c r="S33" s="198"/>
    </row>
    <row r="34" spans="1:19" ht="22.9" customHeight="1">
      <c r="A34" s="222">
        <v>24</v>
      </c>
      <c r="B34" s="347" t="s">
        <v>88</v>
      </c>
      <c r="C34" s="351">
        <f t="shared" si="0"/>
        <v>0</v>
      </c>
      <c r="D34" s="354">
        <f t="shared" si="1"/>
        <v>1</v>
      </c>
      <c r="E34" s="357">
        <f>'Navoiy sh'!E34+'Zarafshon sh'!E34+'G''ozgon sh'!E34+Karmana!E34+Konimex!E34+Qiziltepa!E34+Navbahor!E34+Nurota!E34+Tomdi!E34+Uchquduq!E34+Xatirchi!E34</f>
        <v>0</v>
      </c>
      <c r="F34" s="224">
        <f>'Navoiy sh'!F34+'Zarafshon sh'!F34+'G''ozgon sh'!F34+Karmana!F34+Konimex!F34+Qiziltepa!F34+Navbahor!F34+Nurota!F34+Tomdi!F34+Uchquduq!F34+Xatirchi!F34</f>
        <v>0</v>
      </c>
      <c r="G34" s="224">
        <f>'Navoiy sh'!G34+'Zarafshon sh'!G34+'G''ozgon sh'!G34+Karmana!G34+Konimex!G34+Qiziltepa!G34+Navbahor!G34+Nurota!G34+Tomdi!G34+Uchquduq!G34+Xatirchi!G34</f>
        <v>0</v>
      </c>
      <c r="H34" s="224">
        <f>'Navoiy sh'!H34+'Zarafshon sh'!H34+'G''ozgon sh'!H34+Karmana!H34+Konimex!H34+Qiziltepa!H34+Navbahor!H34+Nurota!H34+Tomdi!H34+Uchquduq!H34+Xatirchi!H34</f>
        <v>0</v>
      </c>
      <c r="I34" s="224">
        <f>'Navoiy sh'!I34+'Zarafshon sh'!I34+'G''ozgon sh'!I34+Karmana!I34+Konimex!I34+Qiziltepa!I34+Navbahor!I34+Nurota!I34+Tomdi!I34+Uchquduq!I34+Xatirchi!I34</f>
        <v>0</v>
      </c>
      <c r="J34" s="225">
        <f>'Navoiy sh'!J34+'Zarafshon sh'!J34+'G''ozgon sh'!J34+Karmana!J34+Konimex!J34+Qiziltepa!J34+Navbahor!J34+Nurota!J34+Tomdi!J34+Uchquduq!J34+Xatirchi!J34</f>
        <v>1</v>
      </c>
      <c r="K34" s="363">
        <f t="shared" si="2"/>
        <v>1</v>
      </c>
      <c r="L34" s="367">
        <f>'Navoiy sh'!L34+'Zarafshon sh'!L34+'G''ozgon sh'!L34+Karmana!L34+Konimex!L34+Qiziltepa!L34+Navbahor!L34+Nurota!L34+Tomdi!L34+Uchquduq!L34+Xatirchi!L34</f>
        <v>1</v>
      </c>
      <c r="M34" s="361">
        <f>'Navoiy sh'!M34+'Zarafshon sh'!M34+'G''ozgon sh'!M34+Karmana!M34+Konimex!M34+Qiziltepa!M34+Navbahor!M34+Nurota!M34+Tomdi!M34+Uchquduq!M34+Xatirchi!M34</f>
        <v>0</v>
      </c>
      <c r="N34" s="361">
        <f>'Navoiy sh'!N34+'Zarafshon sh'!N34+'G''ozgon sh'!N34+Karmana!N34+Konimex!N34+Qiziltepa!N34+Navbahor!N34+Nurota!N34+Tomdi!N34+Uchquduq!N34+Xatirchi!N34</f>
        <v>0</v>
      </c>
      <c r="O34" s="361">
        <f>'Navoiy sh'!O34+'Zarafshon sh'!O34+'G''ozgon sh'!O34+Karmana!O34+Konimex!O34+Qiziltepa!O34+Navbahor!O34+Nurota!O34+Tomdi!O34+Uchquduq!O34+Xatirchi!O34</f>
        <v>0</v>
      </c>
      <c r="P34" s="361">
        <f>'Navoiy sh'!P34+'Zarafshon sh'!P34+'G''ozgon sh'!P34+Karmana!P34+Konimex!P34+Qiziltepa!P34+Navbahor!P34+Nurota!P34+Tomdi!P34+Uchquduq!P34+Xatirchi!P34</f>
        <v>0</v>
      </c>
      <c r="Q34" s="368">
        <f>'Navoiy sh'!Q34+'Zarafshon sh'!Q34+'G''ozgon sh'!Q34+Karmana!Q34+Konimex!Q34+Qiziltepa!Q34+Navbahor!Q34+Nurota!Q34+Tomdi!Q34+Uchquduq!Q34+Xatirchi!Q34</f>
        <v>0</v>
      </c>
      <c r="R34" s="198"/>
      <c r="S34" s="198"/>
    </row>
    <row r="35" spans="1:19" ht="22.9" customHeight="1">
      <c r="A35" s="222">
        <v>25</v>
      </c>
      <c r="B35" s="347" t="s">
        <v>89</v>
      </c>
      <c r="C35" s="351">
        <f t="shared" si="0"/>
        <v>18</v>
      </c>
      <c r="D35" s="354">
        <f t="shared" si="1"/>
        <v>51</v>
      </c>
      <c r="E35" s="357">
        <f>'Navoiy sh'!E35+'Zarafshon sh'!E35+'G''ozgon sh'!E35+Karmana!E35+Konimex!E35+Qiziltepa!E35+Navbahor!E35+Nurota!E35+Tomdi!E35+Uchquduq!E35+Xatirchi!E35</f>
        <v>14</v>
      </c>
      <c r="F35" s="224">
        <f>'Navoiy sh'!F35+'Zarafshon sh'!F35+'G''ozgon sh'!F35+Karmana!F35+Konimex!F35+Qiziltepa!F35+Navbahor!F35+Nurota!F35+Tomdi!F35+Uchquduq!F35+Xatirchi!F35</f>
        <v>10</v>
      </c>
      <c r="G35" s="224">
        <f>'Navoiy sh'!G35+'Zarafshon sh'!G35+'G''ozgon sh'!G35+Karmana!G35+Konimex!G35+Qiziltepa!G35+Navbahor!G35+Nurota!G35+Tomdi!G35+Uchquduq!G35+Xatirchi!G35</f>
        <v>0</v>
      </c>
      <c r="H35" s="224">
        <f>'Navoiy sh'!H35+'Zarafshon sh'!H35+'G''ozgon sh'!H35+Karmana!H35+Konimex!H35+Qiziltepa!H35+Navbahor!H35+Nurota!H35+Tomdi!H35+Uchquduq!H35+Xatirchi!H35</f>
        <v>1</v>
      </c>
      <c r="I35" s="224">
        <f>'Navoiy sh'!I35+'Zarafshon sh'!I35+'G''ozgon sh'!I35+Karmana!I35+Konimex!I35+Qiziltepa!I35+Navbahor!I35+Nurota!I35+Tomdi!I35+Uchquduq!I35+Xatirchi!I35</f>
        <v>4</v>
      </c>
      <c r="J35" s="225">
        <f>'Navoiy sh'!J35+'Zarafshon sh'!J35+'G''ozgon sh'!J35+Karmana!J35+Konimex!J35+Qiziltepa!J35+Navbahor!J35+Nurota!J35+Tomdi!J35+Uchquduq!J35+Xatirchi!J35</f>
        <v>40</v>
      </c>
      <c r="K35" s="363">
        <f t="shared" si="2"/>
        <v>45</v>
      </c>
      <c r="L35" s="367">
        <f>'Navoiy sh'!L35+'Zarafshon sh'!L35+'G''ozgon sh'!L35+Karmana!L35+Konimex!L35+Qiziltepa!L35+Navbahor!L35+Nurota!L35+Tomdi!L35+Uchquduq!L35+Xatirchi!L35</f>
        <v>33</v>
      </c>
      <c r="M35" s="361">
        <f>'Navoiy sh'!M35+'Zarafshon sh'!M35+'G''ozgon sh'!M35+Karmana!M35+Konimex!M35+Qiziltepa!M35+Navbahor!M35+Nurota!M35+Tomdi!M35+Uchquduq!M35+Xatirchi!M35</f>
        <v>9</v>
      </c>
      <c r="N35" s="361">
        <f>'Navoiy sh'!N35+'Zarafshon sh'!N35+'G''ozgon sh'!N35+Karmana!N35+Konimex!N35+Qiziltepa!N35+Navbahor!N35+Nurota!N35+Tomdi!N35+Uchquduq!N35+Xatirchi!N35</f>
        <v>0</v>
      </c>
      <c r="O35" s="361">
        <f>'Navoiy sh'!O35+'Zarafshon sh'!O35+'G''ozgon sh'!O35+Karmana!O35+Konimex!O35+Qiziltepa!O35+Navbahor!O35+Nurota!O35+Tomdi!O35+Uchquduq!O35+Xatirchi!O35</f>
        <v>3</v>
      </c>
      <c r="P35" s="361">
        <f>'Navoiy sh'!P35+'Zarafshon sh'!P35+'G''ozgon sh'!P35+Karmana!P35+Konimex!P35+Qiziltepa!P35+Navbahor!P35+Nurota!P35+Tomdi!P35+Uchquduq!P35+Xatirchi!P35</f>
        <v>0</v>
      </c>
      <c r="Q35" s="368">
        <f>'Navoiy sh'!Q35+'Zarafshon sh'!Q35+'G''ozgon sh'!Q35+Karmana!Q35+Konimex!Q35+Qiziltepa!Q35+Navbahor!Q35+Nurota!Q35+Tomdi!Q35+Uchquduq!Q35+Xatirchi!Q35</f>
        <v>1</v>
      </c>
      <c r="R35" s="198"/>
      <c r="S35" s="198"/>
    </row>
    <row r="36" spans="1:19" ht="22.9" customHeight="1">
      <c r="A36" s="222">
        <v>26</v>
      </c>
      <c r="B36" s="347" t="s">
        <v>90</v>
      </c>
      <c r="C36" s="351">
        <f t="shared" si="0"/>
        <v>9</v>
      </c>
      <c r="D36" s="354">
        <f t="shared" si="1"/>
        <v>8</v>
      </c>
      <c r="E36" s="357">
        <f>'Navoiy sh'!E36+'Zarafshon sh'!E36+'G''ozgon sh'!E36+Karmana!E36+Konimex!E36+Qiziltepa!E36+Navbahor!E36+Nurota!E36+Tomdi!E36+Uchquduq!E36+Xatirchi!E36</f>
        <v>1</v>
      </c>
      <c r="F36" s="224">
        <f>'Navoiy sh'!F36+'Zarafshon sh'!F36+'G''ozgon sh'!F36+Karmana!F36+Konimex!F36+Qiziltepa!F36+Navbahor!F36+Nurota!F36+Tomdi!F36+Uchquduq!F36+Xatirchi!F36</f>
        <v>1</v>
      </c>
      <c r="G36" s="224">
        <f>'Navoiy sh'!G36+'Zarafshon sh'!G36+'G''ozgon sh'!G36+Karmana!G36+Konimex!G36+Qiziltepa!G36+Navbahor!G36+Nurota!G36+Tomdi!G36+Uchquduq!G36+Xatirchi!G36</f>
        <v>0</v>
      </c>
      <c r="H36" s="224">
        <f>'Navoiy sh'!H36+'Zarafshon sh'!H36+'G''ozgon sh'!H36+Karmana!H36+Konimex!H36+Qiziltepa!H36+Navbahor!H36+Nurota!H36+Tomdi!H36+Uchquduq!H36+Xatirchi!H36</f>
        <v>1</v>
      </c>
      <c r="I36" s="224">
        <f>'Navoiy sh'!I36+'Zarafshon sh'!I36+'G''ozgon sh'!I36+Karmana!I36+Konimex!I36+Qiziltepa!I36+Navbahor!I36+Nurota!I36+Tomdi!I36+Uchquduq!I36+Xatirchi!I36</f>
        <v>8</v>
      </c>
      <c r="J36" s="225">
        <f>'Navoiy sh'!J36+'Zarafshon sh'!J36+'G''ozgon sh'!J36+Karmana!J36+Konimex!J36+Qiziltepa!J36+Navbahor!J36+Nurota!J36+Tomdi!J36+Uchquduq!J36+Xatirchi!J36</f>
        <v>6</v>
      </c>
      <c r="K36" s="363">
        <f t="shared" si="2"/>
        <v>6</v>
      </c>
      <c r="L36" s="367">
        <f>'Navoiy sh'!L36+'Zarafshon sh'!L36+'G''ozgon sh'!L36+Karmana!L36+Konimex!L36+Qiziltepa!L36+Navbahor!L36+Nurota!L36+Tomdi!L36+Uchquduq!L36+Xatirchi!L36</f>
        <v>2</v>
      </c>
      <c r="M36" s="361">
        <f>'Navoiy sh'!M36+'Zarafshon sh'!M36+'G''ozgon sh'!M36+Karmana!M36+Konimex!M36+Qiziltepa!M36+Navbahor!M36+Nurota!M36+Tomdi!M36+Uchquduq!M36+Xatirchi!M36</f>
        <v>4</v>
      </c>
      <c r="N36" s="361">
        <f>'Navoiy sh'!N36+'Zarafshon sh'!N36+'G''ozgon sh'!N36+Karmana!N36+Konimex!N36+Qiziltepa!N36+Navbahor!N36+Nurota!N36+Tomdi!N36+Uchquduq!N36+Xatirchi!N36</f>
        <v>0</v>
      </c>
      <c r="O36" s="361">
        <f>'Navoiy sh'!O36+'Zarafshon sh'!O36+'G''ozgon sh'!O36+Karmana!O36+Konimex!O36+Qiziltepa!O36+Navbahor!O36+Nurota!O36+Tomdi!O36+Uchquduq!O36+Xatirchi!O36</f>
        <v>0</v>
      </c>
      <c r="P36" s="361">
        <f>'Navoiy sh'!P36+'Zarafshon sh'!P36+'G''ozgon sh'!P36+Karmana!P36+Konimex!P36+Qiziltepa!P36+Navbahor!P36+Nurota!P36+Tomdi!P36+Uchquduq!P36+Xatirchi!P36</f>
        <v>0</v>
      </c>
      <c r="Q36" s="368">
        <f>'Navoiy sh'!Q36+'Zarafshon sh'!Q36+'G''ozgon sh'!Q36+Karmana!Q36+Konimex!Q36+Qiziltepa!Q36+Navbahor!Q36+Nurota!Q36+Tomdi!Q36+Uchquduq!Q36+Xatirchi!Q36</f>
        <v>1</v>
      </c>
      <c r="R36" s="198"/>
      <c r="S36" s="198"/>
    </row>
    <row r="37" spans="1:19" ht="22.9" customHeight="1">
      <c r="A37" s="222">
        <v>27</v>
      </c>
      <c r="B37" s="347" t="s">
        <v>91</v>
      </c>
      <c r="C37" s="351">
        <f t="shared" si="0"/>
        <v>85</v>
      </c>
      <c r="D37" s="354">
        <f t="shared" si="1"/>
        <v>155</v>
      </c>
      <c r="E37" s="357">
        <f>'Navoiy sh'!E37+'Zarafshon sh'!E37+'G''ozgon sh'!E37+Karmana!E37+Konimex!E37+Qiziltepa!E37+Navbahor!E37+Nurota!E37+Tomdi!E37+Uchquduq!E37+Xatirchi!E37</f>
        <v>39</v>
      </c>
      <c r="F37" s="224">
        <f>'Navoiy sh'!F37+'Zarafshon sh'!F37+'G''ozgon sh'!F37+Karmana!F37+Konimex!F37+Qiziltepa!F37+Navbahor!F37+Nurota!F37+Tomdi!F37+Uchquduq!F37+Xatirchi!F37</f>
        <v>30</v>
      </c>
      <c r="G37" s="224">
        <f>'Navoiy sh'!G37+'Zarafshon sh'!G37+'G''ozgon sh'!G37+Karmana!G37+Konimex!G37+Qiziltepa!G37+Navbahor!G37+Nurota!G37+Tomdi!G37+Uchquduq!G37+Xatirchi!G37</f>
        <v>0</v>
      </c>
      <c r="H37" s="224">
        <f>'Navoiy sh'!H37+'Zarafshon sh'!H37+'G''ozgon sh'!H37+Karmana!H37+Konimex!H37+Qiziltepa!H37+Navbahor!H37+Nurota!H37+Tomdi!H37+Uchquduq!H37+Xatirchi!H37</f>
        <v>1</v>
      </c>
      <c r="I37" s="224">
        <f>'Navoiy sh'!I37+'Zarafshon sh'!I37+'G''ozgon sh'!I37+Karmana!I37+Konimex!I37+Qiziltepa!I37+Navbahor!I37+Nurota!I37+Tomdi!I37+Uchquduq!I37+Xatirchi!I37</f>
        <v>46</v>
      </c>
      <c r="J37" s="225">
        <f>'Navoiy sh'!J37+'Zarafshon sh'!J37+'G''ozgon sh'!J37+Karmana!J37+Konimex!J37+Qiziltepa!J37+Navbahor!J37+Nurota!J37+Tomdi!J37+Uchquduq!J37+Xatirchi!J37</f>
        <v>124</v>
      </c>
      <c r="K37" s="363">
        <f t="shared" si="2"/>
        <v>148</v>
      </c>
      <c r="L37" s="367">
        <f>'Navoiy sh'!L37+'Zarafshon sh'!L37+'G''ozgon sh'!L37+Karmana!L37+Konimex!L37+Qiziltepa!L37+Navbahor!L37+Nurota!L37+Tomdi!L37+Uchquduq!L37+Xatirchi!L37</f>
        <v>96</v>
      </c>
      <c r="M37" s="361">
        <f>'Navoiy sh'!M37+'Zarafshon sh'!M37+'G''ozgon sh'!M37+Karmana!M37+Konimex!M37+Qiziltepa!M37+Navbahor!M37+Nurota!M37+Tomdi!M37+Uchquduq!M37+Xatirchi!M37</f>
        <v>49</v>
      </c>
      <c r="N37" s="361">
        <f>'Navoiy sh'!N37+'Zarafshon sh'!N37+'G''ozgon sh'!N37+Karmana!N37+Konimex!N37+Qiziltepa!N37+Navbahor!N37+Nurota!N37+Tomdi!N37+Uchquduq!N37+Xatirchi!N37</f>
        <v>0</v>
      </c>
      <c r="O37" s="361">
        <f>'Navoiy sh'!O37+'Zarafshon sh'!O37+'G''ozgon sh'!O37+Karmana!O37+Konimex!O37+Qiziltepa!O37+Navbahor!O37+Nurota!O37+Tomdi!O37+Uchquduq!O37+Xatirchi!O37</f>
        <v>3</v>
      </c>
      <c r="P37" s="361">
        <f>'Navoiy sh'!P37+'Zarafshon sh'!P37+'G''ozgon sh'!P37+Karmana!P37+Konimex!P37+Qiziltepa!P37+Navbahor!P37+Nurota!P37+Tomdi!P37+Uchquduq!P37+Xatirchi!P37</f>
        <v>0</v>
      </c>
      <c r="Q37" s="368">
        <f>'Navoiy sh'!Q37+'Zarafshon sh'!Q37+'G''ozgon sh'!Q37+Karmana!Q37+Konimex!Q37+Qiziltepa!Q37+Navbahor!Q37+Nurota!Q37+Tomdi!Q37+Uchquduq!Q37+Xatirchi!Q37</f>
        <v>2</v>
      </c>
      <c r="R37" s="198"/>
      <c r="S37" s="198"/>
    </row>
    <row r="38" spans="1:19" ht="22.9" customHeight="1">
      <c r="A38" s="222">
        <v>28</v>
      </c>
      <c r="B38" s="347" t="s">
        <v>92</v>
      </c>
      <c r="C38" s="351">
        <f t="shared" si="0"/>
        <v>13</v>
      </c>
      <c r="D38" s="354">
        <f t="shared" si="1"/>
        <v>11</v>
      </c>
      <c r="E38" s="357">
        <f>'Navoiy sh'!E38+'Zarafshon sh'!E38+'G''ozgon sh'!E38+Karmana!E38+Konimex!E38+Qiziltepa!E38+Navbahor!E38+Nurota!E38+Tomdi!E38+Uchquduq!E38+Xatirchi!E38</f>
        <v>0</v>
      </c>
      <c r="F38" s="224">
        <f>'Navoiy sh'!F38+'Zarafshon sh'!F38+'G''ozgon sh'!F38+Karmana!F38+Konimex!F38+Qiziltepa!F38+Navbahor!F38+Nurota!F38+Tomdi!F38+Uchquduq!F38+Xatirchi!F38</f>
        <v>1</v>
      </c>
      <c r="G38" s="224">
        <f>'Navoiy sh'!G38+'Zarafshon sh'!G38+'G''ozgon sh'!G38+Karmana!G38+Konimex!G38+Qiziltepa!G38+Navbahor!G38+Nurota!G38+Tomdi!G38+Uchquduq!G38+Xatirchi!G38</f>
        <v>2</v>
      </c>
      <c r="H38" s="224">
        <f>'Navoiy sh'!H38+'Zarafshon sh'!H38+'G''ozgon sh'!H38+Karmana!H38+Konimex!H38+Qiziltepa!H38+Navbahor!H38+Nurota!H38+Tomdi!H38+Uchquduq!H38+Xatirchi!H38</f>
        <v>0</v>
      </c>
      <c r="I38" s="224">
        <f>'Navoiy sh'!I38+'Zarafshon sh'!I38+'G''ozgon sh'!I38+Karmana!I38+Konimex!I38+Qiziltepa!I38+Navbahor!I38+Nurota!I38+Tomdi!I38+Uchquduq!I38+Xatirchi!I38</f>
        <v>11</v>
      </c>
      <c r="J38" s="225">
        <f>'Navoiy sh'!J38+'Zarafshon sh'!J38+'G''ozgon sh'!J38+Karmana!J38+Konimex!J38+Qiziltepa!J38+Navbahor!J38+Nurota!J38+Tomdi!J38+Uchquduq!J38+Xatirchi!J38</f>
        <v>10</v>
      </c>
      <c r="K38" s="363">
        <f t="shared" si="2"/>
        <v>11</v>
      </c>
      <c r="L38" s="367">
        <f>'Navoiy sh'!L38+'Zarafshon sh'!L38+'G''ozgon sh'!L38+Karmana!L38+Konimex!L38+Qiziltepa!L38+Navbahor!L38+Nurota!L38+Tomdi!L38+Uchquduq!L38+Xatirchi!L38</f>
        <v>9</v>
      </c>
      <c r="M38" s="361">
        <f>'Navoiy sh'!M38+'Zarafshon sh'!M38+'G''ozgon sh'!M38+Karmana!M38+Konimex!M38+Qiziltepa!M38+Navbahor!M38+Nurota!M38+Tomdi!M38+Uchquduq!M38+Xatirchi!M38</f>
        <v>0</v>
      </c>
      <c r="N38" s="361">
        <f>'Navoiy sh'!N38+'Zarafshon sh'!N38+'G''ozgon sh'!N38+Karmana!N38+Konimex!N38+Qiziltepa!N38+Navbahor!N38+Nurota!N38+Tomdi!N38+Uchquduq!N38+Xatirchi!N38</f>
        <v>0</v>
      </c>
      <c r="O38" s="361">
        <f>'Navoiy sh'!O38+'Zarafshon sh'!O38+'G''ozgon sh'!O38+Karmana!O38+Konimex!O38+Qiziltepa!O38+Navbahor!O38+Nurota!O38+Tomdi!O38+Uchquduq!O38+Xatirchi!O38</f>
        <v>2</v>
      </c>
      <c r="P38" s="361">
        <f>'Navoiy sh'!P38+'Zarafshon sh'!P38+'G''ozgon sh'!P38+Karmana!P38+Konimex!P38+Qiziltepa!P38+Navbahor!P38+Nurota!P38+Tomdi!P38+Uchquduq!P38+Xatirchi!P38</f>
        <v>0</v>
      </c>
      <c r="Q38" s="368">
        <f>'Navoiy sh'!Q38+'Zarafshon sh'!Q38+'G''ozgon sh'!Q38+Karmana!Q38+Konimex!Q38+Qiziltepa!Q38+Navbahor!Q38+Nurota!Q38+Tomdi!Q38+Uchquduq!Q38+Xatirchi!Q38</f>
        <v>0</v>
      </c>
      <c r="R38" s="198"/>
      <c r="S38" s="198"/>
    </row>
    <row r="39" spans="1:19" ht="22.9" customHeight="1">
      <c r="A39" s="222">
        <v>29</v>
      </c>
      <c r="B39" s="348" t="s">
        <v>93</v>
      </c>
      <c r="C39" s="351">
        <f t="shared" si="0"/>
        <v>0</v>
      </c>
      <c r="D39" s="354">
        <f t="shared" si="1"/>
        <v>0</v>
      </c>
      <c r="E39" s="357">
        <f>'Navoiy sh'!E39+'Zarafshon sh'!E39+'G''ozgon sh'!E39+Karmana!E39+Konimex!E39+Qiziltepa!E39+Navbahor!E39+Nurota!E39+Tomdi!E39+Uchquduq!E39+Xatirchi!E39</f>
        <v>0</v>
      </c>
      <c r="F39" s="224">
        <f>'Navoiy sh'!F39+'Zarafshon sh'!F39+'G''ozgon sh'!F39+Karmana!F39+Konimex!F39+Qiziltepa!F39+Navbahor!F39+Nurota!F39+Tomdi!F39+Uchquduq!F39+Xatirchi!F39</f>
        <v>0</v>
      </c>
      <c r="G39" s="224">
        <f>'Navoiy sh'!G39+'Zarafshon sh'!G39+'G''ozgon sh'!G39+Karmana!G39+Konimex!G39+Qiziltepa!G39+Navbahor!G39+Nurota!G39+Tomdi!G39+Uchquduq!G39+Xatirchi!G39</f>
        <v>0</v>
      </c>
      <c r="H39" s="224">
        <f>'Navoiy sh'!H39+'Zarafshon sh'!H39+'G''ozgon sh'!H39+Karmana!H39+Konimex!H39+Qiziltepa!H39+Navbahor!H39+Nurota!H39+Tomdi!H39+Uchquduq!H39+Xatirchi!H39</f>
        <v>0</v>
      </c>
      <c r="I39" s="224">
        <f>'Navoiy sh'!I39+'Zarafshon sh'!I39+'G''ozgon sh'!I39+Karmana!I39+Konimex!I39+Qiziltepa!I39+Navbahor!I39+Nurota!I39+Tomdi!I39+Uchquduq!I39+Xatirchi!I39</f>
        <v>0</v>
      </c>
      <c r="J39" s="225">
        <f>'Navoiy sh'!J39+'Zarafshon sh'!J39+'G''ozgon sh'!J39+Karmana!J39+Konimex!J39+Qiziltepa!J39+Navbahor!J39+Nurota!J39+Tomdi!J39+Uchquduq!J39+Xatirchi!J39</f>
        <v>0</v>
      </c>
      <c r="K39" s="363">
        <f t="shared" si="2"/>
        <v>0</v>
      </c>
      <c r="L39" s="367">
        <f>'Navoiy sh'!L39+'Zarafshon sh'!L39+'G''ozgon sh'!L39+Karmana!L39+Konimex!L39+Qiziltepa!L39+Navbahor!L39+Nurota!L39+Tomdi!L39+Uchquduq!L39+Xatirchi!L39</f>
        <v>0</v>
      </c>
      <c r="M39" s="361">
        <f>'Navoiy sh'!M39+'Zarafshon sh'!M39+'G''ozgon sh'!M39+Karmana!M39+Konimex!M39+Qiziltepa!M39+Navbahor!M39+Nurota!M39+Tomdi!M39+Uchquduq!M39+Xatirchi!M39</f>
        <v>0</v>
      </c>
      <c r="N39" s="361">
        <f>'Navoiy sh'!N39+'Zarafshon sh'!N39+'G''ozgon sh'!N39+Karmana!N39+Konimex!N39+Qiziltepa!N39+Navbahor!N39+Nurota!N39+Tomdi!N39+Uchquduq!N39+Xatirchi!N39</f>
        <v>0</v>
      </c>
      <c r="O39" s="361">
        <f>'Navoiy sh'!O39+'Zarafshon sh'!O39+'G''ozgon sh'!O39+Karmana!O39+Konimex!O39+Qiziltepa!O39+Navbahor!O39+Nurota!O39+Tomdi!O39+Uchquduq!O39+Xatirchi!O39</f>
        <v>0</v>
      </c>
      <c r="P39" s="361">
        <f>'Navoiy sh'!P39+'Zarafshon sh'!P39+'G''ozgon sh'!P39+Karmana!P39+Konimex!P39+Qiziltepa!P39+Navbahor!P39+Nurota!P39+Tomdi!P39+Uchquduq!P39+Xatirchi!P39</f>
        <v>0</v>
      </c>
      <c r="Q39" s="368">
        <f>'Navoiy sh'!Q39+'Zarafshon sh'!Q39+'G''ozgon sh'!Q39+Karmana!Q39+Konimex!Q39+Qiziltepa!Q39+Navbahor!Q39+Nurota!Q39+Tomdi!Q39+Uchquduq!Q39+Xatirchi!Q39</f>
        <v>0</v>
      </c>
      <c r="R39" s="198"/>
      <c r="S39" s="198"/>
    </row>
    <row r="40" spans="1:19" ht="22.9" customHeight="1">
      <c r="A40" s="222">
        <v>30</v>
      </c>
      <c r="B40" s="348" t="s">
        <v>94</v>
      </c>
      <c r="C40" s="351">
        <f t="shared" si="0"/>
        <v>19</v>
      </c>
      <c r="D40" s="354">
        <f t="shared" si="1"/>
        <v>19</v>
      </c>
      <c r="E40" s="357">
        <f>'Navoiy sh'!E40+'Zarafshon sh'!E40+'G''ozgon sh'!E40+Karmana!E40+Konimex!E40+Qiziltepa!E40+Navbahor!E40+Nurota!E40+Tomdi!E40+Uchquduq!E40+Xatirchi!E40</f>
        <v>16</v>
      </c>
      <c r="F40" s="224">
        <f>'Navoiy sh'!F40+'Zarafshon sh'!F40+'G''ozgon sh'!F40+Karmana!F40+Konimex!F40+Qiziltepa!F40+Navbahor!F40+Nurota!F40+Tomdi!F40+Uchquduq!F40+Xatirchi!F40</f>
        <v>3</v>
      </c>
      <c r="G40" s="224">
        <f>'Navoiy sh'!G40+'Zarafshon sh'!G40+'G''ozgon sh'!G40+Karmana!G40+Konimex!G40+Qiziltepa!G40+Navbahor!G40+Nurota!G40+Tomdi!G40+Uchquduq!G40+Xatirchi!G40</f>
        <v>0</v>
      </c>
      <c r="H40" s="224">
        <f>'Navoiy sh'!H40+'Zarafshon sh'!H40+'G''ozgon sh'!H40+Karmana!H40+Konimex!H40+Qiziltepa!H40+Navbahor!H40+Nurota!H40+Tomdi!H40+Uchquduq!H40+Xatirchi!H40</f>
        <v>0</v>
      </c>
      <c r="I40" s="224">
        <f>'Navoiy sh'!I40+'Zarafshon sh'!I40+'G''ozgon sh'!I40+Karmana!I40+Konimex!I40+Qiziltepa!I40+Navbahor!I40+Nurota!I40+Tomdi!I40+Uchquduq!I40+Xatirchi!I40</f>
        <v>3</v>
      </c>
      <c r="J40" s="225">
        <f>'Navoiy sh'!J40+'Zarafshon sh'!J40+'G''ozgon sh'!J40+Karmana!J40+Konimex!J40+Qiziltepa!J40+Navbahor!J40+Nurota!J40+Tomdi!J40+Uchquduq!J40+Xatirchi!J40</f>
        <v>16</v>
      </c>
      <c r="K40" s="363">
        <f t="shared" si="2"/>
        <v>18</v>
      </c>
      <c r="L40" s="367">
        <f>'Navoiy sh'!L40+'Zarafshon sh'!L40+'G''ozgon sh'!L40+Karmana!L40+Konimex!L40+Qiziltepa!L40+Navbahor!L40+Nurota!L40+Tomdi!L40+Uchquduq!L40+Xatirchi!L40</f>
        <v>17</v>
      </c>
      <c r="M40" s="361">
        <f>'Navoiy sh'!M40+'Zarafshon sh'!M40+'G''ozgon sh'!M40+Karmana!M40+Konimex!M40+Qiziltepa!M40+Navbahor!M40+Nurota!M40+Tomdi!M40+Uchquduq!M40+Xatirchi!M40</f>
        <v>1</v>
      </c>
      <c r="N40" s="361">
        <f>'Navoiy sh'!N40+'Zarafshon sh'!N40+'G''ozgon sh'!N40+Karmana!N40+Konimex!N40+Qiziltepa!N40+Navbahor!N40+Nurota!N40+Tomdi!N40+Uchquduq!N40+Xatirchi!N40</f>
        <v>0</v>
      </c>
      <c r="O40" s="361">
        <f>'Navoiy sh'!O40+'Zarafshon sh'!O40+'G''ozgon sh'!O40+Karmana!O40+Konimex!O40+Qiziltepa!O40+Navbahor!O40+Nurota!O40+Tomdi!O40+Uchquduq!O40+Xatirchi!O40</f>
        <v>0</v>
      </c>
      <c r="P40" s="361">
        <f>'Navoiy sh'!P40+'Zarafshon sh'!P40+'G''ozgon sh'!P40+Karmana!P40+Konimex!P40+Qiziltepa!P40+Navbahor!P40+Nurota!P40+Tomdi!P40+Uchquduq!P40+Xatirchi!P40</f>
        <v>0</v>
      </c>
      <c r="Q40" s="368">
        <f>'Navoiy sh'!Q40+'Zarafshon sh'!Q40+'G''ozgon sh'!Q40+Karmana!Q40+Konimex!Q40+Qiziltepa!Q40+Navbahor!Q40+Nurota!Q40+Tomdi!Q40+Uchquduq!Q40+Xatirchi!Q40</f>
        <v>3</v>
      </c>
      <c r="R40" s="198"/>
      <c r="S40" s="198"/>
    </row>
    <row r="41" spans="1:19" ht="22.9" customHeight="1">
      <c r="A41" s="222">
        <v>31</v>
      </c>
      <c r="B41" s="348" t="s">
        <v>95</v>
      </c>
      <c r="C41" s="351">
        <f t="shared" si="0"/>
        <v>28</v>
      </c>
      <c r="D41" s="354">
        <f t="shared" si="1"/>
        <v>42</v>
      </c>
      <c r="E41" s="357">
        <f>'Navoiy sh'!E41+'Zarafshon sh'!E41+'G''ozgon sh'!E41+Karmana!E41+Konimex!E41+Qiziltepa!E41+Navbahor!E41+Nurota!E41+Tomdi!E41+Uchquduq!E41+Xatirchi!E41</f>
        <v>17</v>
      </c>
      <c r="F41" s="224">
        <f>'Navoiy sh'!F41+'Zarafshon sh'!F41+'G''ozgon sh'!F41+Karmana!F41+Konimex!F41+Qiziltepa!F41+Navbahor!F41+Nurota!F41+Tomdi!F41+Uchquduq!F41+Xatirchi!F41</f>
        <v>13</v>
      </c>
      <c r="G41" s="224">
        <f>'Navoiy sh'!G41+'Zarafshon sh'!G41+'G''ozgon sh'!G41+Karmana!G41+Konimex!G41+Qiziltepa!G41+Navbahor!G41+Nurota!G41+Tomdi!G41+Uchquduq!G41+Xatirchi!G41</f>
        <v>0</v>
      </c>
      <c r="H41" s="224">
        <f>'Navoiy sh'!H41+'Zarafshon sh'!H41+'G''ozgon sh'!H41+Karmana!H41+Konimex!H41+Qiziltepa!H41+Navbahor!H41+Nurota!H41+Tomdi!H41+Uchquduq!H41+Xatirchi!H41</f>
        <v>0</v>
      </c>
      <c r="I41" s="224">
        <f>'Navoiy sh'!I41+'Zarafshon sh'!I41+'G''ozgon sh'!I41+Karmana!I41+Konimex!I41+Qiziltepa!I41+Navbahor!I41+Nurota!I41+Tomdi!I41+Uchquduq!I41+Xatirchi!I41</f>
        <v>11</v>
      </c>
      <c r="J41" s="225">
        <f>'Navoiy sh'!J41+'Zarafshon sh'!J41+'G''ozgon sh'!J41+Karmana!J41+Konimex!J41+Qiziltepa!J41+Navbahor!J41+Nurota!J41+Tomdi!J41+Uchquduq!J41+Xatirchi!J41</f>
        <v>29</v>
      </c>
      <c r="K41" s="363">
        <f t="shared" si="2"/>
        <v>21</v>
      </c>
      <c r="L41" s="367">
        <f>'Navoiy sh'!L41+'Zarafshon sh'!L41+'G''ozgon sh'!L41+Karmana!L41+Konimex!L41+Qiziltepa!L41+Navbahor!L41+Nurota!L41+Tomdi!L41+Uchquduq!L41+Xatirchi!L41</f>
        <v>12</v>
      </c>
      <c r="M41" s="361">
        <f>'Navoiy sh'!M41+'Zarafshon sh'!M41+'G''ozgon sh'!M41+Karmana!M41+Konimex!M41+Qiziltepa!M41+Navbahor!M41+Nurota!M41+Tomdi!M41+Uchquduq!M41+Xatirchi!M41</f>
        <v>8</v>
      </c>
      <c r="N41" s="361">
        <f>'Navoiy sh'!N41+'Zarafshon sh'!N41+'G''ozgon sh'!N41+Karmana!N41+Konimex!N41+Qiziltepa!N41+Navbahor!N41+Nurota!N41+Tomdi!N41+Uchquduq!N41+Xatirchi!N41</f>
        <v>0</v>
      </c>
      <c r="O41" s="361">
        <f>'Navoiy sh'!O41+'Zarafshon sh'!O41+'G''ozgon sh'!O41+Karmana!O41+Konimex!O41+Qiziltepa!O41+Navbahor!O41+Nurota!O41+Tomdi!O41+Uchquduq!O41+Xatirchi!O41</f>
        <v>1</v>
      </c>
      <c r="P41" s="361">
        <f>'Navoiy sh'!P41+'Zarafshon sh'!P41+'G''ozgon sh'!P41+Karmana!P41+Konimex!P41+Qiziltepa!P41+Navbahor!P41+Nurota!P41+Tomdi!P41+Uchquduq!P41+Xatirchi!P41</f>
        <v>0</v>
      </c>
      <c r="Q41" s="368">
        <f>'Navoiy sh'!Q41+'Zarafshon sh'!Q41+'G''ozgon sh'!Q41+Karmana!Q41+Konimex!Q41+Qiziltepa!Q41+Navbahor!Q41+Nurota!Q41+Tomdi!Q41+Uchquduq!Q41+Xatirchi!Q41</f>
        <v>0</v>
      </c>
      <c r="R41" s="198"/>
      <c r="S41" s="198"/>
    </row>
    <row r="42" spans="1:19" ht="22.9" customHeight="1">
      <c r="A42" s="222">
        <v>32</v>
      </c>
      <c r="B42" s="348" t="s">
        <v>96</v>
      </c>
      <c r="C42" s="351">
        <f t="shared" si="0"/>
        <v>0</v>
      </c>
      <c r="D42" s="354">
        <f t="shared" si="1"/>
        <v>5</v>
      </c>
      <c r="E42" s="357">
        <f>'Navoiy sh'!E42+'Zarafshon sh'!E42+'G''ozgon sh'!E42+Karmana!E42+Konimex!E42+Qiziltepa!E42+Navbahor!E42+Nurota!E42+Tomdi!E42+Uchquduq!E42+Xatirchi!E42</f>
        <v>0</v>
      </c>
      <c r="F42" s="224">
        <f>'Navoiy sh'!F42+'Zarafshon sh'!F42+'G''ozgon sh'!F42+Karmana!F42+Konimex!F42+Qiziltepa!F42+Navbahor!F42+Nurota!F42+Tomdi!F42+Uchquduq!F42+Xatirchi!F42</f>
        <v>0</v>
      </c>
      <c r="G42" s="224">
        <f>'Navoiy sh'!G42+'Zarafshon sh'!G42+'G''ozgon sh'!G42+Karmana!G42+Konimex!G42+Qiziltepa!G42+Navbahor!G42+Nurota!G42+Tomdi!G42+Uchquduq!G42+Xatirchi!G42</f>
        <v>0</v>
      </c>
      <c r="H42" s="224">
        <f>'Navoiy sh'!H42+'Zarafshon sh'!H42+'G''ozgon sh'!H42+Karmana!H42+Konimex!H42+Qiziltepa!H42+Navbahor!H42+Nurota!H42+Tomdi!H42+Uchquduq!H42+Xatirchi!H42</f>
        <v>0</v>
      </c>
      <c r="I42" s="224">
        <f>'Navoiy sh'!I42+'Zarafshon sh'!I42+'G''ozgon sh'!I42+Karmana!I42+Konimex!I42+Qiziltepa!I42+Navbahor!I42+Nurota!I42+Tomdi!I42+Uchquduq!I42+Xatirchi!I42</f>
        <v>0</v>
      </c>
      <c r="J42" s="225">
        <f>'Navoiy sh'!J42+'Zarafshon sh'!J42+'G''ozgon sh'!J42+Karmana!J42+Konimex!J42+Qiziltepa!J42+Navbahor!J42+Nurota!J42+Tomdi!J42+Uchquduq!J42+Xatirchi!J42</f>
        <v>5</v>
      </c>
      <c r="K42" s="363">
        <f t="shared" si="2"/>
        <v>0</v>
      </c>
      <c r="L42" s="367">
        <f>'Navoiy sh'!L42+'Zarafshon sh'!L42+'G''ozgon sh'!L42+Karmana!L42+Konimex!L42+Qiziltepa!L42+Navbahor!L42+Nurota!L42+Tomdi!L42+Uchquduq!L42+Xatirchi!L42</f>
        <v>0</v>
      </c>
      <c r="M42" s="361">
        <f>'Navoiy sh'!M42+'Zarafshon sh'!M42+'G''ozgon sh'!M42+Karmana!M42+Konimex!M42+Qiziltepa!M42+Navbahor!M42+Nurota!M42+Tomdi!M42+Uchquduq!M42+Xatirchi!M42</f>
        <v>0</v>
      </c>
      <c r="N42" s="361">
        <f>'Navoiy sh'!N42+'Zarafshon sh'!N42+'G''ozgon sh'!N42+Karmana!N42+Konimex!N42+Qiziltepa!N42+Navbahor!N42+Nurota!N42+Tomdi!N42+Uchquduq!N42+Xatirchi!N42</f>
        <v>0</v>
      </c>
      <c r="O42" s="361">
        <f>'Navoiy sh'!O42+'Zarafshon sh'!O42+'G''ozgon sh'!O42+Karmana!O42+Konimex!O42+Qiziltepa!O42+Navbahor!O42+Nurota!O42+Tomdi!O42+Uchquduq!O42+Xatirchi!O42</f>
        <v>0</v>
      </c>
      <c r="P42" s="361">
        <f>'Navoiy sh'!P42+'Zarafshon sh'!P42+'G''ozgon sh'!P42+Karmana!P42+Konimex!P42+Qiziltepa!P42+Navbahor!P42+Nurota!P42+Tomdi!P42+Uchquduq!P42+Xatirchi!P42</f>
        <v>0</v>
      </c>
      <c r="Q42" s="368">
        <f>'Navoiy sh'!Q42+'Zarafshon sh'!Q42+'G''ozgon sh'!Q42+Karmana!Q42+Konimex!Q42+Qiziltepa!Q42+Navbahor!Q42+Nurota!Q42+Tomdi!Q42+Uchquduq!Q42+Xatirchi!Q42</f>
        <v>0</v>
      </c>
      <c r="R42" s="198"/>
      <c r="S42" s="198"/>
    </row>
    <row r="43" spans="1:19" ht="22.9" customHeight="1">
      <c r="A43" s="222">
        <v>33</v>
      </c>
      <c r="B43" s="348" t="s">
        <v>97</v>
      </c>
      <c r="C43" s="351">
        <f t="shared" si="0"/>
        <v>2</v>
      </c>
      <c r="D43" s="354">
        <f t="shared" si="1"/>
        <v>2</v>
      </c>
      <c r="E43" s="357">
        <f>'Navoiy sh'!E43+'Zarafshon sh'!E43+'G''ozgon sh'!E43+Karmana!E43+Konimex!E43+Qiziltepa!E43+Navbahor!E43+Nurota!E43+Tomdi!E43+Uchquduq!E43+Xatirchi!E43</f>
        <v>0</v>
      </c>
      <c r="F43" s="224">
        <f>'Navoiy sh'!F43+'Zarafshon sh'!F43+'G''ozgon sh'!F43+Karmana!F43+Konimex!F43+Qiziltepa!F43+Navbahor!F43+Nurota!F43+Tomdi!F43+Uchquduq!F43+Xatirchi!F43</f>
        <v>1</v>
      </c>
      <c r="G43" s="224">
        <f>'Navoiy sh'!G43+'Zarafshon sh'!G43+'G''ozgon sh'!G43+Karmana!G43+Konimex!G43+Qiziltepa!G43+Navbahor!G43+Nurota!G43+Tomdi!G43+Uchquduq!G43+Xatirchi!G43</f>
        <v>0</v>
      </c>
      <c r="H43" s="224">
        <f>'Navoiy sh'!H43+'Zarafshon sh'!H43+'G''ozgon sh'!H43+Karmana!H43+Konimex!H43+Qiziltepa!H43+Navbahor!H43+Nurota!H43+Tomdi!H43+Uchquduq!H43+Xatirchi!H43</f>
        <v>0</v>
      </c>
      <c r="I43" s="224">
        <f>'Navoiy sh'!I43+'Zarafshon sh'!I43+'G''ozgon sh'!I43+Karmana!I43+Konimex!I43+Qiziltepa!I43+Navbahor!I43+Nurota!I43+Tomdi!I43+Uchquduq!I43+Xatirchi!I43</f>
        <v>2</v>
      </c>
      <c r="J43" s="225">
        <f>'Navoiy sh'!J43+'Zarafshon sh'!J43+'G''ozgon sh'!J43+Karmana!J43+Konimex!J43+Qiziltepa!J43+Navbahor!J43+Nurota!J43+Tomdi!J43+Uchquduq!J43+Xatirchi!J43</f>
        <v>1</v>
      </c>
      <c r="K43" s="363">
        <f t="shared" si="2"/>
        <v>2</v>
      </c>
      <c r="L43" s="367">
        <f>'Navoiy sh'!L43+'Zarafshon sh'!L43+'G''ozgon sh'!L43+Karmana!L43+Konimex!L43+Qiziltepa!L43+Navbahor!L43+Nurota!L43+Tomdi!L43+Uchquduq!L43+Xatirchi!L43</f>
        <v>2</v>
      </c>
      <c r="M43" s="361">
        <f>'Navoiy sh'!M43+'Zarafshon sh'!M43+'G''ozgon sh'!M43+Karmana!M43+Konimex!M43+Qiziltepa!M43+Navbahor!M43+Nurota!M43+Tomdi!M43+Uchquduq!M43+Xatirchi!M43</f>
        <v>0</v>
      </c>
      <c r="N43" s="361">
        <f>'Navoiy sh'!N43+'Zarafshon sh'!N43+'G''ozgon sh'!N43+Karmana!N43+Konimex!N43+Qiziltepa!N43+Navbahor!N43+Nurota!N43+Tomdi!N43+Uchquduq!N43+Xatirchi!N43</f>
        <v>0</v>
      </c>
      <c r="O43" s="361">
        <f>'Navoiy sh'!O43+'Zarafshon sh'!O43+'G''ozgon sh'!O43+Karmana!O43+Konimex!O43+Qiziltepa!O43+Navbahor!O43+Nurota!O43+Tomdi!O43+Uchquduq!O43+Xatirchi!O43</f>
        <v>0</v>
      </c>
      <c r="P43" s="361">
        <f>'Navoiy sh'!P43+'Zarafshon sh'!P43+'G''ozgon sh'!P43+Karmana!P43+Konimex!P43+Qiziltepa!P43+Navbahor!P43+Nurota!P43+Tomdi!P43+Uchquduq!P43+Xatirchi!P43</f>
        <v>0</v>
      </c>
      <c r="Q43" s="368">
        <f>'Navoiy sh'!Q43+'Zarafshon sh'!Q43+'G''ozgon sh'!Q43+Karmana!Q43+Konimex!Q43+Qiziltepa!Q43+Navbahor!Q43+Nurota!Q43+Tomdi!Q43+Uchquduq!Q43+Xatirchi!Q43</f>
        <v>0</v>
      </c>
      <c r="R43" s="198"/>
      <c r="S43" s="198"/>
    </row>
    <row r="44" spans="1:19" ht="22.9" customHeight="1">
      <c r="A44" s="222">
        <v>34</v>
      </c>
      <c r="B44" s="348" t="s">
        <v>98</v>
      </c>
      <c r="C44" s="351">
        <f t="shared" si="0"/>
        <v>1</v>
      </c>
      <c r="D44" s="354">
        <f t="shared" si="1"/>
        <v>1</v>
      </c>
      <c r="E44" s="357">
        <f>'Navoiy sh'!E44+'Zarafshon sh'!E44+'G''ozgon sh'!E44+Karmana!E44+Konimex!E44+Qiziltepa!E44+Navbahor!E44+Nurota!E44+Tomdi!E44+Uchquduq!E44+Xatirchi!E44</f>
        <v>0</v>
      </c>
      <c r="F44" s="224">
        <f>'Navoiy sh'!F44+'Zarafshon sh'!F44+'G''ozgon sh'!F44+Karmana!F44+Konimex!F44+Qiziltepa!F44+Navbahor!F44+Nurota!F44+Tomdi!F44+Uchquduq!F44+Xatirchi!F44</f>
        <v>0</v>
      </c>
      <c r="G44" s="224">
        <f>'Navoiy sh'!G44+'Zarafshon sh'!G44+'G''ozgon sh'!G44+Karmana!G44+Konimex!G44+Qiziltepa!G44+Navbahor!G44+Nurota!G44+Tomdi!G44+Uchquduq!G44+Xatirchi!G44</f>
        <v>0</v>
      </c>
      <c r="H44" s="224">
        <f>'Navoiy sh'!H44+'Zarafshon sh'!H44+'G''ozgon sh'!H44+Karmana!H44+Konimex!H44+Qiziltepa!H44+Navbahor!H44+Nurota!H44+Tomdi!H44+Uchquduq!H44+Xatirchi!H44</f>
        <v>0</v>
      </c>
      <c r="I44" s="224">
        <f>'Navoiy sh'!I44+'Zarafshon sh'!I44+'G''ozgon sh'!I44+Karmana!I44+Konimex!I44+Qiziltepa!I44+Navbahor!I44+Nurota!I44+Tomdi!I44+Uchquduq!I44+Xatirchi!I44</f>
        <v>1</v>
      </c>
      <c r="J44" s="225">
        <f>'Navoiy sh'!J44+'Zarafshon sh'!J44+'G''ozgon sh'!J44+Karmana!J44+Konimex!J44+Qiziltepa!J44+Navbahor!J44+Nurota!J44+Tomdi!J44+Uchquduq!J44+Xatirchi!J44</f>
        <v>1</v>
      </c>
      <c r="K44" s="363">
        <f t="shared" si="2"/>
        <v>1</v>
      </c>
      <c r="L44" s="367">
        <f>'Navoiy sh'!L44+'Zarafshon sh'!L44+'G''ozgon sh'!L44+Karmana!L44+Konimex!L44+Qiziltepa!L44+Navbahor!L44+Nurota!L44+Tomdi!L44+Uchquduq!L44+Xatirchi!L44</f>
        <v>0</v>
      </c>
      <c r="M44" s="361">
        <f>'Navoiy sh'!M44+'Zarafshon sh'!M44+'G''ozgon sh'!M44+Karmana!M44+Konimex!M44+Qiziltepa!M44+Navbahor!M44+Nurota!M44+Tomdi!M44+Uchquduq!M44+Xatirchi!M44</f>
        <v>1</v>
      </c>
      <c r="N44" s="361">
        <f>'Navoiy sh'!N44+'Zarafshon sh'!N44+'G''ozgon sh'!N44+Karmana!N44+Konimex!N44+Qiziltepa!N44+Navbahor!N44+Nurota!N44+Tomdi!N44+Uchquduq!N44+Xatirchi!N44</f>
        <v>0</v>
      </c>
      <c r="O44" s="361">
        <f>'Navoiy sh'!O44+'Zarafshon sh'!O44+'G''ozgon sh'!O44+Karmana!O44+Konimex!O44+Qiziltepa!O44+Navbahor!O44+Nurota!O44+Tomdi!O44+Uchquduq!O44+Xatirchi!O44</f>
        <v>0</v>
      </c>
      <c r="P44" s="361">
        <f>'Navoiy sh'!P44+'Zarafshon sh'!P44+'G''ozgon sh'!P44+Karmana!P44+Konimex!P44+Qiziltepa!P44+Navbahor!P44+Nurota!P44+Tomdi!P44+Uchquduq!P44+Xatirchi!P44</f>
        <v>0</v>
      </c>
      <c r="Q44" s="368">
        <f>'Navoiy sh'!Q44+'Zarafshon sh'!Q44+'G''ozgon sh'!Q44+Karmana!Q44+Konimex!Q44+Qiziltepa!Q44+Navbahor!Q44+Nurota!Q44+Tomdi!Q44+Uchquduq!Q44+Xatirchi!Q44</f>
        <v>1</v>
      </c>
      <c r="R44" s="198"/>
      <c r="S44" s="198"/>
    </row>
    <row r="45" spans="1:19" ht="22.9" customHeight="1">
      <c r="A45" s="222">
        <v>35</v>
      </c>
      <c r="B45" s="348" t="s">
        <v>99</v>
      </c>
      <c r="C45" s="351">
        <f t="shared" si="0"/>
        <v>0</v>
      </c>
      <c r="D45" s="354">
        <f t="shared" si="1"/>
        <v>0</v>
      </c>
      <c r="E45" s="357">
        <f>'Navoiy sh'!E45+'Zarafshon sh'!E45+'G''ozgon sh'!E45+Karmana!E45+Konimex!E45+Qiziltepa!E45+Navbahor!E45+Nurota!E45+Tomdi!E45+Uchquduq!E45+Xatirchi!E45</f>
        <v>0</v>
      </c>
      <c r="F45" s="224">
        <f>'Navoiy sh'!F45+'Zarafshon sh'!F45+'G''ozgon sh'!F45+Karmana!F45+Konimex!F45+Qiziltepa!F45+Navbahor!F45+Nurota!F45+Tomdi!F45+Uchquduq!F45+Xatirchi!F45</f>
        <v>0</v>
      </c>
      <c r="G45" s="224">
        <f>'Navoiy sh'!G45+'Zarafshon sh'!G45+'G''ozgon sh'!G45+Karmana!G45+Konimex!G45+Qiziltepa!G45+Navbahor!G45+Nurota!G45+Tomdi!G45+Uchquduq!G45+Xatirchi!G45</f>
        <v>0</v>
      </c>
      <c r="H45" s="224">
        <f>'Navoiy sh'!H45+'Zarafshon sh'!H45+'G''ozgon sh'!H45+Karmana!H45+Konimex!H45+Qiziltepa!H45+Navbahor!H45+Nurota!H45+Tomdi!H45+Uchquduq!H45+Xatirchi!H45</f>
        <v>0</v>
      </c>
      <c r="I45" s="224">
        <f>'Navoiy sh'!I45+'Zarafshon sh'!I45+'G''ozgon sh'!I45+Karmana!I45+Konimex!I45+Qiziltepa!I45+Navbahor!I45+Nurota!I45+Tomdi!I45+Uchquduq!I45+Xatirchi!I45</f>
        <v>0</v>
      </c>
      <c r="J45" s="225">
        <f>'Navoiy sh'!J45+'Zarafshon sh'!J45+'G''ozgon sh'!J45+Karmana!J45+Konimex!J45+Qiziltepa!J45+Navbahor!J45+Nurota!J45+Tomdi!J45+Uchquduq!J45+Xatirchi!J45</f>
        <v>0</v>
      </c>
      <c r="K45" s="363">
        <f t="shared" si="2"/>
        <v>0</v>
      </c>
      <c r="L45" s="367">
        <f>'Navoiy sh'!L45+'Zarafshon sh'!L45+'G''ozgon sh'!L45+Karmana!L45+Konimex!L45+Qiziltepa!L45+Navbahor!L45+Nurota!L45+Tomdi!L45+Uchquduq!L45+Xatirchi!L45</f>
        <v>0</v>
      </c>
      <c r="M45" s="361">
        <f>'Navoiy sh'!M45+'Zarafshon sh'!M45+'G''ozgon sh'!M45+Karmana!M45+Konimex!M45+Qiziltepa!M45+Navbahor!M45+Nurota!M45+Tomdi!M45+Uchquduq!M45+Xatirchi!M45</f>
        <v>0</v>
      </c>
      <c r="N45" s="361">
        <f>'Navoiy sh'!N45+'Zarafshon sh'!N45+'G''ozgon sh'!N45+Karmana!N45+Konimex!N45+Qiziltepa!N45+Navbahor!N45+Nurota!N45+Tomdi!N45+Uchquduq!N45+Xatirchi!N45</f>
        <v>0</v>
      </c>
      <c r="O45" s="361">
        <f>'Navoiy sh'!O45+'Zarafshon sh'!O45+'G''ozgon sh'!O45+Karmana!O45+Konimex!O45+Qiziltepa!O45+Navbahor!O45+Nurota!O45+Tomdi!O45+Uchquduq!O45+Xatirchi!O45</f>
        <v>0</v>
      </c>
      <c r="P45" s="361">
        <f>'Navoiy sh'!P45+'Zarafshon sh'!P45+'G''ozgon sh'!P45+Karmana!P45+Konimex!P45+Qiziltepa!P45+Navbahor!P45+Nurota!P45+Tomdi!P45+Uchquduq!P45+Xatirchi!P45</f>
        <v>0</v>
      </c>
      <c r="Q45" s="368">
        <f>'Navoiy sh'!Q45+'Zarafshon sh'!Q45+'G''ozgon sh'!Q45+Karmana!Q45+Konimex!Q45+Qiziltepa!Q45+Navbahor!Q45+Nurota!Q45+Tomdi!Q45+Uchquduq!Q45+Xatirchi!Q45</f>
        <v>0</v>
      </c>
      <c r="R45" s="198"/>
      <c r="S45" s="198"/>
    </row>
    <row r="46" spans="1:19" ht="22.9" customHeight="1">
      <c r="A46" s="222">
        <v>36</v>
      </c>
      <c r="B46" s="348" t="s">
        <v>100</v>
      </c>
      <c r="C46" s="351">
        <f t="shared" si="0"/>
        <v>3</v>
      </c>
      <c r="D46" s="354">
        <f t="shared" si="1"/>
        <v>6</v>
      </c>
      <c r="E46" s="357">
        <f>'Navoiy sh'!E46+'Zarafshon sh'!E46+'G''ozgon sh'!E46+Karmana!E46+Konimex!E46+Qiziltepa!E46+Navbahor!E46+Nurota!E46+Tomdi!E46+Uchquduq!E46+Xatirchi!E46</f>
        <v>0</v>
      </c>
      <c r="F46" s="224">
        <f>'Navoiy sh'!F46+'Zarafshon sh'!F46+'G''ozgon sh'!F46+Karmana!F46+Konimex!F46+Qiziltepa!F46+Navbahor!F46+Nurota!F46+Tomdi!F46+Uchquduq!F46+Xatirchi!F46</f>
        <v>2</v>
      </c>
      <c r="G46" s="224">
        <f>'Navoiy sh'!G46+'Zarafshon sh'!G46+'G''ozgon sh'!G46+Karmana!G46+Konimex!G46+Qiziltepa!G46+Navbahor!G46+Nurota!G46+Tomdi!G46+Uchquduq!G46+Xatirchi!G46</f>
        <v>0</v>
      </c>
      <c r="H46" s="224">
        <f>'Navoiy sh'!H46+'Zarafshon sh'!H46+'G''ozgon sh'!H46+Karmana!H46+Konimex!H46+Qiziltepa!H46+Navbahor!H46+Nurota!H46+Tomdi!H46+Uchquduq!H46+Xatirchi!H46</f>
        <v>0</v>
      </c>
      <c r="I46" s="224">
        <f>'Navoiy sh'!I46+'Zarafshon sh'!I46+'G''ozgon sh'!I46+Karmana!I46+Konimex!I46+Qiziltepa!I46+Navbahor!I46+Nurota!I46+Tomdi!I46+Uchquduq!I46+Xatirchi!I46</f>
        <v>3</v>
      </c>
      <c r="J46" s="225">
        <f>'Navoiy sh'!J46+'Zarafshon sh'!J46+'G''ozgon sh'!J46+Karmana!J46+Konimex!J46+Qiziltepa!J46+Navbahor!J46+Nurota!J46+Tomdi!J46+Uchquduq!J46+Xatirchi!J46</f>
        <v>4</v>
      </c>
      <c r="K46" s="363">
        <f t="shared" si="2"/>
        <v>6</v>
      </c>
      <c r="L46" s="367">
        <f>'Navoiy sh'!L46+'Zarafshon sh'!L46+'G''ozgon sh'!L46+Karmana!L46+Konimex!L46+Qiziltepa!L46+Navbahor!L46+Nurota!L46+Tomdi!L46+Uchquduq!L46+Xatirchi!L46</f>
        <v>5</v>
      </c>
      <c r="M46" s="361">
        <f>'Navoiy sh'!M46+'Zarafshon sh'!M46+'G''ozgon sh'!M46+Karmana!M46+Konimex!M46+Qiziltepa!M46+Navbahor!M46+Nurota!M46+Tomdi!M46+Uchquduq!M46+Xatirchi!M46</f>
        <v>0</v>
      </c>
      <c r="N46" s="361">
        <f>'Navoiy sh'!N46+'Zarafshon sh'!N46+'G''ozgon sh'!N46+Karmana!N46+Konimex!N46+Qiziltepa!N46+Navbahor!N46+Nurota!N46+Tomdi!N46+Uchquduq!N46+Xatirchi!N46</f>
        <v>0</v>
      </c>
      <c r="O46" s="361">
        <f>'Navoiy sh'!O46+'Zarafshon sh'!O46+'G''ozgon sh'!O46+Karmana!O46+Konimex!O46+Qiziltepa!O46+Navbahor!O46+Nurota!O46+Tomdi!O46+Uchquduq!O46+Xatirchi!O46</f>
        <v>1</v>
      </c>
      <c r="P46" s="361">
        <f>'Navoiy sh'!P46+'Zarafshon sh'!P46+'G''ozgon sh'!P46+Karmana!P46+Konimex!P46+Qiziltepa!P46+Navbahor!P46+Nurota!P46+Tomdi!P46+Uchquduq!P46+Xatirchi!P46</f>
        <v>0</v>
      </c>
      <c r="Q46" s="368">
        <f>'Navoiy sh'!Q46+'Zarafshon sh'!Q46+'G''ozgon sh'!Q46+Karmana!Q46+Konimex!Q46+Qiziltepa!Q46+Navbahor!Q46+Nurota!Q46+Tomdi!Q46+Uchquduq!Q46+Xatirchi!Q46</f>
        <v>0</v>
      </c>
      <c r="R46" s="198"/>
      <c r="S46" s="198"/>
    </row>
    <row r="47" spans="1:19" ht="22.9" customHeight="1">
      <c r="A47" s="222">
        <v>37</v>
      </c>
      <c r="B47" s="348" t="s">
        <v>101</v>
      </c>
      <c r="C47" s="351">
        <f t="shared" si="0"/>
        <v>1</v>
      </c>
      <c r="D47" s="354">
        <f t="shared" si="1"/>
        <v>0</v>
      </c>
      <c r="E47" s="357">
        <f>'Navoiy sh'!E47+'Zarafshon sh'!E47+'G''ozgon sh'!E47+Karmana!E47+Konimex!E47+Qiziltepa!E47+Navbahor!E47+Nurota!E47+Tomdi!E47+Uchquduq!E47+Xatirchi!E47</f>
        <v>0</v>
      </c>
      <c r="F47" s="224">
        <f>'Navoiy sh'!F47+'Zarafshon sh'!F47+'G''ozgon sh'!F47+Karmana!F47+Konimex!F47+Qiziltepa!F47+Navbahor!F47+Nurota!F47+Tomdi!F47+Uchquduq!F47+Xatirchi!F47</f>
        <v>0</v>
      </c>
      <c r="G47" s="224">
        <f>'Navoiy sh'!G47+'Zarafshon sh'!G47+'G''ozgon sh'!G47+Karmana!G47+Konimex!G47+Qiziltepa!G47+Navbahor!G47+Nurota!G47+Tomdi!G47+Uchquduq!G47+Xatirchi!G47</f>
        <v>0</v>
      </c>
      <c r="H47" s="224">
        <f>'Navoiy sh'!H47+'Zarafshon sh'!H47+'G''ozgon sh'!H47+Karmana!H47+Konimex!H47+Qiziltepa!H47+Navbahor!H47+Nurota!H47+Tomdi!H47+Uchquduq!H47+Xatirchi!H47</f>
        <v>0</v>
      </c>
      <c r="I47" s="224">
        <f>'Navoiy sh'!I47+'Zarafshon sh'!I47+'G''ozgon sh'!I47+Karmana!I47+Konimex!I47+Qiziltepa!I47+Navbahor!I47+Nurota!I47+Tomdi!I47+Uchquduq!I47+Xatirchi!I47</f>
        <v>1</v>
      </c>
      <c r="J47" s="225">
        <f>'Navoiy sh'!J47+'Zarafshon sh'!J47+'G''ozgon sh'!J47+Karmana!J47+Konimex!J47+Qiziltepa!J47+Navbahor!J47+Nurota!J47+Tomdi!J47+Uchquduq!J47+Xatirchi!J47</f>
        <v>0</v>
      </c>
      <c r="K47" s="363">
        <f t="shared" si="2"/>
        <v>0</v>
      </c>
      <c r="L47" s="367">
        <f>'Navoiy sh'!L47+'Zarafshon sh'!L47+'G''ozgon sh'!L47+Karmana!L47+Konimex!L47+Qiziltepa!L47+Navbahor!L47+Nurota!L47+Tomdi!L47+Uchquduq!L47+Xatirchi!L47</f>
        <v>0</v>
      </c>
      <c r="M47" s="361">
        <f>'Navoiy sh'!M47+'Zarafshon sh'!M47+'G''ozgon sh'!M47+Karmana!M47+Konimex!M47+Qiziltepa!M47+Navbahor!M47+Nurota!M47+Tomdi!M47+Uchquduq!M47+Xatirchi!M47</f>
        <v>0</v>
      </c>
      <c r="N47" s="361">
        <f>'Navoiy sh'!N47+'Zarafshon sh'!N47+'G''ozgon sh'!N47+Karmana!N47+Konimex!N47+Qiziltepa!N47+Navbahor!N47+Nurota!N47+Tomdi!N47+Uchquduq!N47+Xatirchi!N47</f>
        <v>0</v>
      </c>
      <c r="O47" s="361">
        <f>'Navoiy sh'!O47+'Zarafshon sh'!O47+'G''ozgon sh'!O47+Karmana!O47+Konimex!O47+Qiziltepa!O47+Navbahor!O47+Nurota!O47+Tomdi!O47+Uchquduq!O47+Xatirchi!O47</f>
        <v>0</v>
      </c>
      <c r="P47" s="361">
        <f>'Navoiy sh'!P47+'Zarafshon sh'!P47+'G''ozgon sh'!P47+Karmana!P47+Konimex!P47+Qiziltepa!P47+Navbahor!P47+Nurota!P47+Tomdi!P47+Uchquduq!P47+Xatirchi!P47</f>
        <v>0</v>
      </c>
      <c r="Q47" s="368">
        <f>'Navoiy sh'!Q47+'Zarafshon sh'!Q47+'G''ozgon sh'!Q47+Karmana!Q47+Konimex!Q47+Qiziltepa!Q47+Navbahor!Q47+Nurota!Q47+Tomdi!Q47+Uchquduq!Q47+Xatirchi!Q47</f>
        <v>0</v>
      </c>
      <c r="R47" s="198"/>
      <c r="S47" s="198"/>
    </row>
    <row r="48" spans="1:19" ht="22.9" customHeight="1" thickBot="1">
      <c r="A48" s="228">
        <v>38</v>
      </c>
      <c r="B48" s="349" t="s">
        <v>102</v>
      </c>
      <c r="C48" s="352">
        <f t="shared" si="0"/>
        <v>207</v>
      </c>
      <c r="D48" s="355">
        <f t="shared" si="1"/>
        <v>343</v>
      </c>
      <c r="E48" s="358">
        <f>'Navoiy sh'!E48+'Zarafshon sh'!E48+'G''ozgon sh'!E48+Karmana!E48+Konimex!E48+Qiziltepa!E48+Navbahor!E48+Nurota!E48+Tomdi!E48+Uchquduq!E48+Xatirchi!E48</f>
        <v>55</v>
      </c>
      <c r="F48" s="230">
        <f>'Navoiy sh'!F48+'Zarafshon sh'!F48+'G''ozgon sh'!F48+Karmana!F48+Konimex!F48+Qiziltepa!F48+Navbahor!F48+Nurota!F48+Tomdi!F48+Uchquduq!F48+Xatirchi!F48</f>
        <v>112</v>
      </c>
      <c r="G48" s="230">
        <f>'Navoiy sh'!G48+'Zarafshon sh'!G48+'G''ozgon sh'!G48+Karmana!G48+Konimex!G48+Qiziltepa!G48+Navbahor!G48+Nurota!G48+Tomdi!G48+Uchquduq!G48+Xatirchi!G48</f>
        <v>6</v>
      </c>
      <c r="H48" s="230">
        <f>'Navoiy sh'!H48+'Zarafshon sh'!H48+'G''ozgon sh'!H48+Karmana!H48+Konimex!H48+Qiziltepa!H48+Navbahor!H48+Nurota!H48+Tomdi!H48+Uchquduq!H48+Xatirchi!H48</f>
        <v>1</v>
      </c>
      <c r="I48" s="230">
        <f>'Navoiy sh'!I48+'Zarafshon sh'!I48+'G''ozgon sh'!I48+Karmana!I48+Konimex!I48+Qiziltepa!I48+Navbahor!I48+Nurota!I48+Tomdi!I48+Uchquduq!I48+Xatirchi!I48</f>
        <v>146</v>
      </c>
      <c r="J48" s="231">
        <f>'Navoiy sh'!J48+'Zarafshon sh'!J48+'G''ozgon sh'!J48+Karmana!J48+Konimex!J48+Qiziltepa!J48+Navbahor!J48+Nurota!J48+Tomdi!J48+Uchquduq!J48+Xatirchi!J48</f>
        <v>230</v>
      </c>
      <c r="K48" s="364">
        <f t="shared" si="2"/>
        <v>333</v>
      </c>
      <c r="L48" s="369">
        <f>'Navoiy sh'!L48+'Zarafshon sh'!L48+'G''ozgon sh'!L48+Karmana!L48+Konimex!L48+Qiziltepa!L48+Navbahor!L48+Nurota!L48+Tomdi!L48+Uchquduq!L48+Xatirchi!L48</f>
        <v>231</v>
      </c>
      <c r="M48" s="370">
        <f>'Navoiy sh'!M48+'Zarafshon sh'!M48+'G''ozgon sh'!M48+Karmana!M48+Konimex!M48+Qiziltepa!M48+Navbahor!M48+Nurota!M48+Tomdi!M48+Uchquduq!M48+Xatirchi!M48</f>
        <v>55</v>
      </c>
      <c r="N48" s="370">
        <f>'Navoiy sh'!N48+'Zarafshon sh'!N48+'G''ozgon sh'!N48+Karmana!N48+Konimex!N48+Qiziltepa!N48+Navbahor!N48+Nurota!N48+Tomdi!N48+Uchquduq!N48+Xatirchi!N48</f>
        <v>0</v>
      </c>
      <c r="O48" s="370">
        <f>'Navoiy sh'!O48+'Zarafshon sh'!O48+'G''ozgon sh'!O48+Karmana!O48+Konimex!O48+Qiziltepa!O48+Navbahor!O48+Nurota!O48+Tomdi!O48+Uchquduq!O48+Xatirchi!O48</f>
        <v>47</v>
      </c>
      <c r="P48" s="370">
        <f>'Navoiy sh'!P48+'Zarafshon sh'!P48+'G''ozgon sh'!P48+Karmana!P48+Konimex!P48+Qiziltepa!P48+Navbahor!P48+Nurota!P48+Tomdi!P48+Uchquduq!P48+Xatirchi!P48</f>
        <v>0</v>
      </c>
      <c r="Q48" s="371">
        <f>'Navoiy sh'!Q48+'Zarafshon sh'!Q48+'G''ozgon sh'!Q48+Karmana!Q48+Konimex!Q48+Qiziltepa!Q48+Navbahor!Q48+Nurota!Q48+Tomdi!Q48+Uchquduq!Q48+Xatirchi!Q48</f>
        <v>0</v>
      </c>
      <c r="R48" s="198"/>
      <c r="S48" s="198"/>
    </row>
    <row r="49" spans="1:19" ht="27.75" customHeight="1" thickBot="1">
      <c r="A49" s="418" t="s">
        <v>24</v>
      </c>
      <c r="B49" s="419"/>
      <c r="C49" s="232">
        <f>SUM(C11:C48)</f>
        <v>2100</v>
      </c>
      <c r="D49" s="232">
        <f t="shared" ref="D49:N49" si="3">SUM(D11:D48)</f>
        <v>2427</v>
      </c>
      <c r="E49" s="232">
        <f t="shared" si="3"/>
        <v>701</v>
      </c>
      <c r="F49" s="232">
        <f t="shared" si="3"/>
        <v>625</v>
      </c>
      <c r="G49" s="232">
        <f t="shared" si="3"/>
        <v>37</v>
      </c>
      <c r="H49" s="232">
        <f t="shared" si="3"/>
        <v>38</v>
      </c>
      <c r="I49" s="232">
        <f t="shared" si="3"/>
        <v>1362</v>
      </c>
      <c r="J49" s="232">
        <f t="shared" si="3"/>
        <v>1764</v>
      </c>
      <c r="K49" s="232">
        <f t="shared" si="3"/>
        <v>2313</v>
      </c>
      <c r="L49" s="232">
        <f t="shared" si="3"/>
        <v>1448</v>
      </c>
      <c r="M49" s="232">
        <f t="shared" si="3"/>
        <v>691</v>
      </c>
      <c r="N49" s="232">
        <f t="shared" si="3"/>
        <v>8</v>
      </c>
      <c r="O49" s="194">
        <f>IF(SUM(O11:O48)='3'!S21,SUM(O11:O48),"ХАТО")</f>
        <v>166</v>
      </c>
      <c r="P49" s="232">
        <f t="shared" ref="P49" si="4">SUM(P11:P48)</f>
        <v>1</v>
      </c>
      <c r="Q49" s="233">
        <f t="shared" ref="Q49" si="5">SUM(Q11:Q48)</f>
        <v>37</v>
      </c>
      <c r="R49" s="198"/>
      <c r="S49" s="198"/>
    </row>
    <row r="50" spans="1:19">
      <c r="C50" s="199"/>
      <c r="D50" s="199"/>
      <c r="H50" s="199"/>
      <c r="K50" s="199"/>
      <c r="L50" s="199"/>
      <c r="M50" s="199"/>
      <c r="N50" s="199"/>
      <c r="O50" s="199"/>
      <c r="P50" s="199"/>
    </row>
    <row r="51" spans="1:19" ht="27.75">
      <c r="B51" s="407" t="s">
        <v>6</v>
      </c>
      <c r="C51" s="407"/>
      <c r="D51" s="407"/>
      <c r="E51" s="407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</row>
    <row r="52" spans="1:19">
      <c r="C52" s="200"/>
      <c r="D52" s="200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</row>
    <row r="53" spans="1:19">
      <c r="C53" s="201"/>
      <c r="D53" s="201"/>
      <c r="K53" s="202"/>
    </row>
    <row r="54" spans="1:19" ht="35.25">
      <c r="C54" s="203"/>
      <c r="D54" s="203"/>
      <c r="E54" s="204"/>
      <c r="F54" s="204"/>
    </row>
    <row r="66" spans="26:42" ht="34.5">
      <c r="Z66" s="205"/>
      <c r="AA66" s="206"/>
      <c r="AB66" s="207"/>
      <c r="AC66" s="208"/>
      <c r="AE66" s="209"/>
      <c r="AG66" s="210"/>
      <c r="AH66" s="210"/>
      <c r="AI66" s="211"/>
      <c r="AJ66" s="212"/>
      <c r="AK66" s="212"/>
      <c r="AL66" s="212"/>
      <c r="AM66" s="212"/>
      <c r="AN66" s="212"/>
      <c r="AO66" s="212"/>
      <c r="AP66" s="213"/>
    </row>
    <row r="67" spans="26:42" ht="35.25">
      <c r="Z67" s="196"/>
      <c r="AB67" s="204"/>
      <c r="AC67" s="204"/>
      <c r="AG67" s="210"/>
      <c r="AI67" s="214"/>
      <c r="AJ67" s="210"/>
      <c r="AK67" s="210"/>
      <c r="AL67" s="210"/>
      <c r="AM67" s="210"/>
      <c r="AN67" s="210"/>
      <c r="AO67" s="210"/>
      <c r="AP67" s="210"/>
    </row>
    <row r="68" spans="26:42" ht="35.25">
      <c r="Z68" s="196"/>
      <c r="AB68" s="203"/>
      <c r="AC68" s="203"/>
    </row>
    <row r="69" spans="26:42" ht="35.25">
      <c r="Z69" s="196"/>
      <c r="AB69" s="204"/>
    </row>
  </sheetData>
  <sheetProtection algorithmName="SHA-512" hashValue="gAOcKH1BRC9ZflFoiVFA5qzx/ElrWCJHJ83HxZmA6NGgyNLaoucx5gMqAxH2JNaKAHu+odZN9m6Dc3ZSANrPQA==" saltValue="zgQDijhPgLUgWCGDjl5pQA==" spinCount="100000" sheet="1" objects="1" scenarios="1" selectLockedCells="1" selectUnlockedCells="1"/>
  <mergeCells count="21">
    <mergeCell ref="B51:Q51"/>
    <mergeCell ref="A1:Q1"/>
    <mergeCell ref="A2:Q2"/>
    <mergeCell ref="E4:Q4"/>
    <mergeCell ref="K5:Q5"/>
    <mergeCell ref="E5:J5"/>
    <mergeCell ref="E6:F8"/>
    <mergeCell ref="K6:K9"/>
    <mergeCell ref="A4:A9"/>
    <mergeCell ref="Q6:Q9"/>
    <mergeCell ref="B4:B9"/>
    <mergeCell ref="O7:O9"/>
    <mergeCell ref="G6:H8"/>
    <mergeCell ref="L7:L9"/>
    <mergeCell ref="A49:B49"/>
    <mergeCell ref="L6:O6"/>
    <mergeCell ref="P6:P9"/>
    <mergeCell ref="C4:D8"/>
    <mergeCell ref="N7:N9"/>
    <mergeCell ref="I6:J8"/>
    <mergeCell ref="M7:M9"/>
  </mergeCells>
  <conditionalFormatting sqref="R1:R1048576">
    <cfRule type="cellIs" dxfId="0" priority="1" operator="lessThan">
      <formula>0</formula>
    </cfRule>
  </conditionalFormatting>
  <printOptions horizontalCentered="1" verticalCentered="1"/>
  <pageMargins left="0" right="0" top="0.19685039370078741" bottom="0" header="0" footer="0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D34"/>
  <sheetViews>
    <sheetView view="pageBreakPreview" zoomScale="55" zoomScaleNormal="40" zoomScaleSheetLayoutView="55" workbookViewId="0">
      <selection activeCell="D17" sqref="D17"/>
    </sheetView>
  </sheetViews>
  <sheetFormatPr defaultRowHeight="23.25"/>
  <cols>
    <col min="1" max="1" width="7.7109375" style="4" customWidth="1"/>
    <col min="2" max="2" width="50.5703125" style="2" customWidth="1"/>
    <col min="3" max="4" width="16.28515625" style="2" customWidth="1"/>
    <col min="5" max="8" width="14.42578125" style="2" customWidth="1"/>
    <col min="9" max="11" width="16" style="2" customWidth="1"/>
    <col min="12" max="12" width="17.28515625" style="2" customWidth="1"/>
    <col min="13" max="13" width="17.28515625" style="3" customWidth="1"/>
    <col min="14" max="14" width="15.140625" style="2" customWidth="1"/>
    <col min="15" max="15" width="16.140625" style="2" customWidth="1"/>
    <col min="16" max="16" width="16.28515625" style="2" customWidth="1"/>
    <col min="17" max="17" width="15.28515625" style="2" customWidth="1"/>
    <col min="18" max="19" width="11.5703125" style="2" customWidth="1"/>
    <col min="20" max="21" width="14.42578125" style="2" customWidth="1"/>
    <col min="22" max="22" width="13.5703125" style="2" customWidth="1"/>
    <col min="23" max="23" width="13.5703125" style="3" customWidth="1"/>
    <col min="24" max="24" width="14.28515625" style="2" customWidth="1"/>
    <col min="25" max="25" width="10.5703125" style="30" customWidth="1"/>
    <col min="26" max="26" width="13.5703125" style="2" customWidth="1"/>
    <col min="27" max="256" width="9.140625" style="2"/>
    <col min="257" max="257" width="7.7109375" style="2" customWidth="1"/>
    <col min="258" max="258" width="43.140625" style="2" customWidth="1"/>
    <col min="259" max="260" width="14.7109375" style="2" customWidth="1"/>
    <col min="261" max="264" width="12.7109375" style="2" customWidth="1"/>
    <col min="265" max="265" width="16.7109375" style="2" customWidth="1"/>
    <col min="266" max="266" width="21.28515625" style="2" customWidth="1"/>
    <col min="267" max="267" width="12.28515625" style="2" customWidth="1"/>
    <col min="268" max="268" width="12.7109375" style="2" customWidth="1"/>
    <col min="269" max="270" width="13.7109375" style="2" customWidth="1"/>
    <col min="271" max="271" width="14.28515625" style="2" customWidth="1"/>
    <col min="272" max="279" width="10.7109375" style="2" customWidth="1"/>
    <col min="280" max="512" width="9.140625" style="2"/>
    <col min="513" max="513" width="7.7109375" style="2" customWidth="1"/>
    <col min="514" max="514" width="43.140625" style="2" customWidth="1"/>
    <col min="515" max="516" width="14.7109375" style="2" customWidth="1"/>
    <col min="517" max="520" width="12.7109375" style="2" customWidth="1"/>
    <col min="521" max="521" width="16.7109375" style="2" customWidth="1"/>
    <col min="522" max="522" width="21.28515625" style="2" customWidth="1"/>
    <col min="523" max="523" width="12.28515625" style="2" customWidth="1"/>
    <col min="524" max="524" width="12.7109375" style="2" customWidth="1"/>
    <col min="525" max="526" width="13.7109375" style="2" customWidth="1"/>
    <col min="527" max="527" width="14.28515625" style="2" customWidth="1"/>
    <col min="528" max="535" width="10.7109375" style="2" customWidth="1"/>
    <col min="536" max="768" width="9.140625" style="2"/>
    <col min="769" max="769" width="7.7109375" style="2" customWidth="1"/>
    <col min="770" max="770" width="43.140625" style="2" customWidth="1"/>
    <col min="771" max="772" width="14.7109375" style="2" customWidth="1"/>
    <col min="773" max="776" width="12.7109375" style="2" customWidth="1"/>
    <col min="777" max="777" width="16.7109375" style="2" customWidth="1"/>
    <col min="778" max="778" width="21.28515625" style="2" customWidth="1"/>
    <col min="779" max="779" width="12.28515625" style="2" customWidth="1"/>
    <col min="780" max="780" width="12.7109375" style="2" customWidth="1"/>
    <col min="781" max="782" width="13.7109375" style="2" customWidth="1"/>
    <col min="783" max="783" width="14.28515625" style="2" customWidth="1"/>
    <col min="784" max="791" width="10.7109375" style="2" customWidth="1"/>
    <col min="792" max="1024" width="9.140625" style="2"/>
    <col min="1025" max="1025" width="7.7109375" style="2" customWidth="1"/>
    <col min="1026" max="1026" width="43.140625" style="2" customWidth="1"/>
    <col min="1027" max="1028" width="14.7109375" style="2" customWidth="1"/>
    <col min="1029" max="1032" width="12.7109375" style="2" customWidth="1"/>
    <col min="1033" max="1033" width="16.7109375" style="2" customWidth="1"/>
    <col min="1034" max="1034" width="21.28515625" style="2" customWidth="1"/>
    <col min="1035" max="1035" width="12.28515625" style="2" customWidth="1"/>
    <col min="1036" max="1036" width="12.7109375" style="2" customWidth="1"/>
    <col min="1037" max="1038" width="13.7109375" style="2" customWidth="1"/>
    <col min="1039" max="1039" width="14.28515625" style="2" customWidth="1"/>
    <col min="1040" max="1047" width="10.7109375" style="2" customWidth="1"/>
    <col min="1048" max="1280" width="9.140625" style="2"/>
    <col min="1281" max="1281" width="7.7109375" style="2" customWidth="1"/>
    <col min="1282" max="1282" width="43.140625" style="2" customWidth="1"/>
    <col min="1283" max="1284" width="14.7109375" style="2" customWidth="1"/>
    <col min="1285" max="1288" width="12.7109375" style="2" customWidth="1"/>
    <col min="1289" max="1289" width="16.7109375" style="2" customWidth="1"/>
    <col min="1290" max="1290" width="21.28515625" style="2" customWidth="1"/>
    <col min="1291" max="1291" width="12.28515625" style="2" customWidth="1"/>
    <col min="1292" max="1292" width="12.7109375" style="2" customWidth="1"/>
    <col min="1293" max="1294" width="13.7109375" style="2" customWidth="1"/>
    <col min="1295" max="1295" width="14.28515625" style="2" customWidth="1"/>
    <col min="1296" max="1303" width="10.7109375" style="2" customWidth="1"/>
    <col min="1304" max="1536" width="9.140625" style="2"/>
    <col min="1537" max="1537" width="7.7109375" style="2" customWidth="1"/>
    <col min="1538" max="1538" width="43.140625" style="2" customWidth="1"/>
    <col min="1539" max="1540" width="14.7109375" style="2" customWidth="1"/>
    <col min="1541" max="1544" width="12.7109375" style="2" customWidth="1"/>
    <col min="1545" max="1545" width="16.7109375" style="2" customWidth="1"/>
    <col min="1546" max="1546" width="21.28515625" style="2" customWidth="1"/>
    <col min="1547" max="1547" width="12.28515625" style="2" customWidth="1"/>
    <col min="1548" max="1548" width="12.7109375" style="2" customWidth="1"/>
    <col min="1549" max="1550" width="13.7109375" style="2" customWidth="1"/>
    <col min="1551" max="1551" width="14.28515625" style="2" customWidth="1"/>
    <col min="1552" max="1559" width="10.7109375" style="2" customWidth="1"/>
    <col min="1560" max="1792" width="9.140625" style="2"/>
    <col min="1793" max="1793" width="7.7109375" style="2" customWidth="1"/>
    <col min="1794" max="1794" width="43.140625" style="2" customWidth="1"/>
    <col min="1795" max="1796" width="14.7109375" style="2" customWidth="1"/>
    <col min="1797" max="1800" width="12.7109375" style="2" customWidth="1"/>
    <col min="1801" max="1801" width="16.7109375" style="2" customWidth="1"/>
    <col min="1802" max="1802" width="21.28515625" style="2" customWidth="1"/>
    <col min="1803" max="1803" width="12.28515625" style="2" customWidth="1"/>
    <col min="1804" max="1804" width="12.7109375" style="2" customWidth="1"/>
    <col min="1805" max="1806" width="13.7109375" style="2" customWidth="1"/>
    <col min="1807" max="1807" width="14.28515625" style="2" customWidth="1"/>
    <col min="1808" max="1815" width="10.7109375" style="2" customWidth="1"/>
    <col min="1816" max="2048" width="9.140625" style="2"/>
    <col min="2049" max="2049" width="7.7109375" style="2" customWidth="1"/>
    <col min="2050" max="2050" width="43.140625" style="2" customWidth="1"/>
    <col min="2051" max="2052" width="14.7109375" style="2" customWidth="1"/>
    <col min="2053" max="2056" width="12.7109375" style="2" customWidth="1"/>
    <col min="2057" max="2057" width="16.7109375" style="2" customWidth="1"/>
    <col min="2058" max="2058" width="21.28515625" style="2" customWidth="1"/>
    <col min="2059" max="2059" width="12.28515625" style="2" customWidth="1"/>
    <col min="2060" max="2060" width="12.7109375" style="2" customWidth="1"/>
    <col min="2061" max="2062" width="13.7109375" style="2" customWidth="1"/>
    <col min="2063" max="2063" width="14.28515625" style="2" customWidth="1"/>
    <col min="2064" max="2071" width="10.7109375" style="2" customWidth="1"/>
    <col min="2072" max="2304" width="9.140625" style="2"/>
    <col min="2305" max="2305" width="7.7109375" style="2" customWidth="1"/>
    <col min="2306" max="2306" width="43.140625" style="2" customWidth="1"/>
    <col min="2307" max="2308" width="14.7109375" style="2" customWidth="1"/>
    <col min="2309" max="2312" width="12.7109375" style="2" customWidth="1"/>
    <col min="2313" max="2313" width="16.7109375" style="2" customWidth="1"/>
    <col min="2314" max="2314" width="21.28515625" style="2" customWidth="1"/>
    <col min="2315" max="2315" width="12.28515625" style="2" customWidth="1"/>
    <col min="2316" max="2316" width="12.7109375" style="2" customWidth="1"/>
    <col min="2317" max="2318" width="13.7109375" style="2" customWidth="1"/>
    <col min="2319" max="2319" width="14.28515625" style="2" customWidth="1"/>
    <col min="2320" max="2327" width="10.7109375" style="2" customWidth="1"/>
    <col min="2328" max="2560" width="9.140625" style="2"/>
    <col min="2561" max="2561" width="7.7109375" style="2" customWidth="1"/>
    <col min="2562" max="2562" width="43.140625" style="2" customWidth="1"/>
    <col min="2563" max="2564" width="14.7109375" style="2" customWidth="1"/>
    <col min="2565" max="2568" width="12.7109375" style="2" customWidth="1"/>
    <col min="2569" max="2569" width="16.7109375" style="2" customWidth="1"/>
    <col min="2570" max="2570" width="21.28515625" style="2" customWidth="1"/>
    <col min="2571" max="2571" width="12.28515625" style="2" customWidth="1"/>
    <col min="2572" max="2572" width="12.7109375" style="2" customWidth="1"/>
    <col min="2573" max="2574" width="13.7109375" style="2" customWidth="1"/>
    <col min="2575" max="2575" width="14.28515625" style="2" customWidth="1"/>
    <col min="2576" max="2583" width="10.7109375" style="2" customWidth="1"/>
    <col min="2584" max="2816" width="9.140625" style="2"/>
    <col min="2817" max="2817" width="7.7109375" style="2" customWidth="1"/>
    <col min="2818" max="2818" width="43.140625" style="2" customWidth="1"/>
    <col min="2819" max="2820" width="14.7109375" style="2" customWidth="1"/>
    <col min="2821" max="2824" width="12.7109375" style="2" customWidth="1"/>
    <col min="2825" max="2825" width="16.7109375" style="2" customWidth="1"/>
    <col min="2826" max="2826" width="21.28515625" style="2" customWidth="1"/>
    <col min="2827" max="2827" width="12.28515625" style="2" customWidth="1"/>
    <col min="2828" max="2828" width="12.7109375" style="2" customWidth="1"/>
    <col min="2829" max="2830" width="13.7109375" style="2" customWidth="1"/>
    <col min="2831" max="2831" width="14.28515625" style="2" customWidth="1"/>
    <col min="2832" max="2839" width="10.7109375" style="2" customWidth="1"/>
    <col min="2840" max="3072" width="9.140625" style="2"/>
    <col min="3073" max="3073" width="7.7109375" style="2" customWidth="1"/>
    <col min="3074" max="3074" width="43.140625" style="2" customWidth="1"/>
    <col min="3075" max="3076" width="14.7109375" style="2" customWidth="1"/>
    <col min="3077" max="3080" width="12.7109375" style="2" customWidth="1"/>
    <col min="3081" max="3081" width="16.7109375" style="2" customWidth="1"/>
    <col min="3082" max="3082" width="21.28515625" style="2" customWidth="1"/>
    <col min="3083" max="3083" width="12.28515625" style="2" customWidth="1"/>
    <col min="3084" max="3084" width="12.7109375" style="2" customWidth="1"/>
    <col min="3085" max="3086" width="13.7109375" style="2" customWidth="1"/>
    <col min="3087" max="3087" width="14.28515625" style="2" customWidth="1"/>
    <col min="3088" max="3095" width="10.7109375" style="2" customWidth="1"/>
    <col min="3096" max="3328" width="9.140625" style="2"/>
    <col min="3329" max="3329" width="7.7109375" style="2" customWidth="1"/>
    <col min="3330" max="3330" width="43.140625" style="2" customWidth="1"/>
    <col min="3331" max="3332" width="14.7109375" style="2" customWidth="1"/>
    <col min="3333" max="3336" width="12.7109375" style="2" customWidth="1"/>
    <col min="3337" max="3337" width="16.7109375" style="2" customWidth="1"/>
    <col min="3338" max="3338" width="21.28515625" style="2" customWidth="1"/>
    <col min="3339" max="3339" width="12.28515625" style="2" customWidth="1"/>
    <col min="3340" max="3340" width="12.7109375" style="2" customWidth="1"/>
    <col min="3341" max="3342" width="13.7109375" style="2" customWidth="1"/>
    <col min="3343" max="3343" width="14.28515625" style="2" customWidth="1"/>
    <col min="3344" max="3351" width="10.7109375" style="2" customWidth="1"/>
    <col min="3352" max="3584" width="9.140625" style="2"/>
    <col min="3585" max="3585" width="7.7109375" style="2" customWidth="1"/>
    <col min="3586" max="3586" width="43.140625" style="2" customWidth="1"/>
    <col min="3587" max="3588" width="14.7109375" style="2" customWidth="1"/>
    <col min="3589" max="3592" width="12.7109375" style="2" customWidth="1"/>
    <col min="3593" max="3593" width="16.7109375" style="2" customWidth="1"/>
    <col min="3594" max="3594" width="21.28515625" style="2" customWidth="1"/>
    <col min="3595" max="3595" width="12.28515625" style="2" customWidth="1"/>
    <col min="3596" max="3596" width="12.7109375" style="2" customWidth="1"/>
    <col min="3597" max="3598" width="13.7109375" style="2" customWidth="1"/>
    <col min="3599" max="3599" width="14.28515625" style="2" customWidth="1"/>
    <col min="3600" max="3607" width="10.7109375" style="2" customWidth="1"/>
    <col min="3608" max="3840" width="9.140625" style="2"/>
    <col min="3841" max="3841" width="7.7109375" style="2" customWidth="1"/>
    <col min="3842" max="3842" width="43.140625" style="2" customWidth="1"/>
    <col min="3843" max="3844" width="14.7109375" style="2" customWidth="1"/>
    <col min="3845" max="3848" width="12.7109375" style="2" customWidth="1"/>
    <col min="3849" max="3849" width="16.7109375" style="2" customWidth="1"/>
    <col min="3850" max="3850" width="21.28515625" style="2" customWidth="1"/>
    <col min="3851" max="3851" width="12.28515625" style="2" customWidth="1"/>
    <col min="3852" max="3852" width="12.7109375" style="2" customWidth="1"/>
    <col min="3853" max="3854" width="13.7109375" style="2" customWidth="1"/>
    <col min="3855" max="3855" width="14.28515625" style="2" customWidth="1"/>
    <col min="3856" max="3863" width="10.7109375" style="2" customWidth="1"/>
    <col min="3864" max="4096" width="9.140625" style="2"/>
    <col min="4097" max="4097" width="7.7109375" style="2" customWidth="1"/>
    <col min="4098" max="4098" width="43.140625" style="2" customWidth="1"/>
    <col min="4099" max="4100" width="14.7109375" style="2" customWidth="1"/>
    <col min="4101" max="4104" width="12.7109375" style="2" customWidth="1"/>
    <col min="4105" max="4105" width="16.7109375" style="2" customWidth="1"/>
    <col min="4106" max="4106" width="21.28515625" style="2" customWidth="1"/>
    <col min="4107" max="4107" width="12.28515625" style="2" customWidth="1"/>
    <col min="4108" max="4108" width="12.7109375" style="2" customWidth="1"/>
    <col min="4109" max="4110" width="13.7109375" style="2" customWidth="1"/>
    <col min="4111" max="4111" width="14.28515625" style="2" customWidth="1"/>
    <col min="4112" max="4119" width="10.7109375" style="2" customWidth="1"/>
    <col min="4120" max="4352" width="9.140625" style="2"/>
    <col min="4353" max="4353" width="7.7109375" style="2" customWidth="1"/>
    <col min="4354" max="4354" width="43.140625" style="2" customWidth="1"/>
    <col min="4355" max="4356" width="14.7109375" style="2" customWidth="1"/>
    <col min="4357" max="4360" width="12.7109375" style="2" customWidth="1"/>
    <col min="4361" max="4361" width="16.7109375" style="2" customWidth="1"/>
    <col min="4362" max="4362" width="21.28515625" style="2" customWidth="1"/>
    <col min="4363" max="4363" width="12.28515625" style="2" customWidth="1"/>
    <col min="4364" max="4364" width="12.7109375" style="2" customWidth="1"/>
    <col min="4365" max="4366" width="13.7109375" style="2" customWidth="1"/>
    <col min="4367" max="4367" width="14.28515625" style="2" customWidth="1"/>
    <col min="4368" max="4375" width="10.7109375" style="2" customWidth="1"/>
    <col min="4376" max="4608" width="9.140625" style="2"/>
    <col min="4609" max="4609" width="7.7109375" style="2" customWidth="1"/>
    <col min="4610" max="4610" width="43.140625" style="2" customWidth="1"/>
    <col min="4611" max="4612" width="14.7109375" style="2" customWidth="1"/>
    <col min="4613" max="4616" width="12.7109375" style="2" customWidth="1"/>
    <col min="4617" max="4617" width="16.7109375" style="2" customWidth="1"/>
    <col min="4618" max="4618" width="21.28515625" style="2" customWidth="1"/>
    <col min="4619" max="4619" width="12.28515625" style="2" customWidth="1"/>
    <col min="4620" max="4620" width="12.7109375" style="2" customWidth="1"/>
    <col min="4621" max="4622" width="13.7109375" style="2" customWidth="1"/>
    <col min="4623" max="4623" width="14.28515625" style="2" customWidth="1"/>
    <col min="4624" max="4631" width="10.7109375" style="2" customWidth="1"/>
    <col min="4632" max="4864" width="9.140625" style="2"/>
    <col min="4865" max="4865" width="7.7109375" style="2" customWidth="1"/>
    <col min="4866" max="4866" width="43.140625" style="2" customWidth="1"/>
    <col min="4867" max="4868" width="14.7109375" style="2" customWidth="1"/>
    <col min="4869" max="4872" width="12.7109375" style="2" customWidth="1"/>
    <col min="4873" max="4873" width="16.7109375" style="2" customWidth="1"/>
    <col min="4874" max="4874" width="21.28515625" style="2" customWidth="1"/>
    <col min="4875" max="4875" width="12.28515625" style="2" customWidth="1"/>
    <col min="4876" max="4876" width="12.7109375" style="2" customWidth="1"/>
    <col min="4877" max="4878" width="13.7109375" style="2" customWidth="1"/>
    <col min="4879" max="4879" width="14.28515625" style="2" customWidth="1"/>
    <col min="4880" max="4887" width="10.7109375" style="2" customWidth="1"/>
    <col min="4888" max="5120" width="9.140625" style="2"/>
    <col min="5121" max="5121" width="7.7109375" style="2" customWidth="1"/>
    <col min="5122" max="5122" width="43.140625" style="2" customWidth="1"/>
    <col min="5123" max="5124" width="14.7109375" style="2" customWidth="1"/>
    <col min="5125" max="5128" width="12.7109375" style="2" customWidth="1"/>
    <col min="5129" max="5129" width="16.7109375" style="2" customWidth="1"/>
    <col min="5130" max="5130" width="21.28515625" style="2" customWidth="1"/>
    <col min="5131" max="5131" width="12.28515625" style="2" customWidth="1"/>
    <col min="5132" max="5132" width="12.7109375" style="2" customWidth="1"/>
    <col min="5133" max="5134" width="13.7109375" style="2" customWidth="1"/>
    <col min="5135" max="5135" width="14.28515625" style="2" customWidth="1"/>
    <col min="5136" max="5143" width="10.7109375" style="2" customWidth="1"/>
    <col min="5144" max="5376" width="9.140625" style="2"/>
    <col min="5377" max="5377" width="7.7109375" style="2" customWidth="1"/>
    <col min="5378" max="5378" width="43.140625" style="2" customWidth="1"/>
    <col min="5379" max="5380" width="14.7109375" style="2" customWidth="1"/>
    <col min="5381" max="5384" width="12.7109375" style="2" customWidth="1"/>
    <col min="5385" max="5385" width="16.7109375" style="2" customWidth="1"/>
    <col min="5386" max="5386" width="21.28515625" style="2" customWidth="1"/>
    <col min="5387" max="5387" width="12.28515625" style="2" customWidth="1"/>
    <col min="5388" max="5388" width="12.7109375" style="2" customWidth="1"/>
    <col min="5389" max="5390" width="13.7109375" style="2" customWidth="1"/>
    <col min="5391" max="5391" width="14.28515625" style="2" customWidth="1"/>
    <col min="5392" max="5399" width="10.7109375" style="2" customWidth="1"/>
    <col min="5400" max="5632" width="9.140625" style="2"/>
    <col min="5633" max="5633" width="7.7109375" style="2" customWidth="1"/>
    <col min="5634" max="5634" width="43.140625" style="2" customWidth="1"/>
    <col min="5635" max="5636" width="14.7109375" style="2" customWidth="1"/>
    <col min="5637" max="5640" width="12.7109375" style="2" customWidth="1"/>
    <col min="5641" max="5641" width="16.7109375" style="2" customWidth="1"/>
    <col min="5642" max="5642" width="21.28515625" style="2" customWidth="1"/>
    <col min="5643" max="5643" width="12.28515625" style="2" customWidth="1"/>
    <col min="5644" max="5644" width="12.7109375" style="2" customWidth="1"/>
    <col min="5645" max="5646" width="13.7109375" style="2" customWidth="1"/>
    <col min="5647" max="5647" width="14.28515625" style="2" customWidth="1"/>
    <col min="5648" max="5655" width="10.7109375" style="2" customWidth="1"/>
    <col min="5656" max="5888" width="9.140625" style="2"/>
    <col min="5889" max="5889" width="7.7109375" style="2" customWidth="1"/>
    <col min="5890" max="5890" width="43.140625" style="2" customWidth="1"/>
    <col min="5891" max="5892" width="14.7109375" style="2" customWidth="1"/>
    <col min="5893" max="5896" width="12.7109375" style="2" customWidth="1"/>
    <col min="5897" max="5897" width="16.7109375" style="2" customWidth="1"/>
    <col min="5898" max="5898" width="21.28515625" style="2" customWidth="1"/>
    <col min="5899" max="5899" width="12.28515625" style="2" customWidth="1"/>
    <col min="5900" max="5900" width="12.7109375" style="2" customWidth="1"/>
    <col min="5901" max="5902" width="13.7109375" style="2" customWidth="1"/>
    <col min="5903" max="5903" width="14.28515625" style="2" customWidth="1"/>
    <col min="5904" max="5911" width="10.7109375" style="2" customWidth="1"/>
    <col min="5912" max="6144" width="9.140625" style="2"/>
    <col min="6145" max="6145" width="7.7109375" style="2" customWidth="1"/>
    <col min="6146" max="6146" width="43.140625" style="2" customWidth="1"/>
    <col min="6147" max="6148" width="14.7109375" style="2" customWidth="1"/>
    <col min="6149" max="6152" width="12.7109375" style="2" customWidth="1"/>
    <col min="6153" max="6153" width="16.7109375" style="2" customWidth="1"/>
    <col min="6154" max="6154" width="21.28515625" style="2" customWidth="1"/>
    <col min="6155" max="6155" width="12.28515625" style="2" customWidth="1"/>
    <col min="6156" max="6156" width="12.7109375" style="2" customWidth="1"/>
    <col min="6157" max="6158" width="13.7109375" style="2" customWidth="1"/>
    <col min="6159" max="6159" width="14.28515625" style="2" customWidth="1"/>
    <col min="6160" max="6167" width="10.7109375" style="2" customWidth="1"/>
    <col min="6168" max="6400" width="9.140625" style="2"/>
    <col min="6401" max="6401" width="7.7109375" style="2" customWidth="1"/>
    <col min="6402" max="6402" width="43.140625" style="2" customWidth="1"/>
    <col min="6403" max="6404" width="14.7109375" style="2" customWidth="1"/>
    <col min="6405" max="6408" width="12.7109375" style="2" customWidth="1"/>
    <col min="6409" max="6409" width="16.7109375" style="2" customWidth="1"/>
    <col min="6410" max="6410" width="21.28515625" style="2" customWidth="1"/>
    <col min="6411" max="6411" width="12.28515625" style="2" customWidth="1"/>
    <col min="6412" max="6412" width="12.7109375" style="2" customWidth="1"/>
    <col min="6413" max="6414" width="13.7109375" style="2" customWidth="1"/>
    <col min="6415" max="6415" width="14.28515625" style="2" customWidth="1"/>
    <col min="6416" max="6423" width="10.7109375" style="2" customWidth="1"/>
    <col min="6424" max="6656" width="9.140625" style="2"/>
    <col min="6657" max="6657" width="7.7109375" style="2" customWidth="1"/>
    <col min="6658" max="6658" width="43.140625" style="2" customWidth="1"/>
    <col min="6659" max="6660" width="14.7109375" style="2" customWidth="1"/>
    <col min="6661" max="6664" width="12.7109375" style="2" customWidth="1"/>
    <col min="6665" max="6665" width="16.7109375" style="2" customWidth="1"/>
    <col min="6666" max="6666" width="21.28515625" style="2" customWidth="1"/>
    <col min="6667" max="6667" width="12.28515625" style="2" customWidth="1"/>
    <col min="6668" max="6668" width="12.7109375" style="2" customWidth="1"/>
    <col min="6669" max="6670" width="13.7109375" style="2" customWidth="1"/>
    <col min="6671" max="6671" width="14.28515625" style="2" customWidth="1"/>
    <col min="6672" max="6679" width="10.7109375" style="2" customWidth="1"/>
    <col min="6680" max="6912" width="9.140625" style="2"/>
    <col min="6913" max="6913" width="7.7109375" style="2" customWidth="1"/>
    <col min="6914" max="6914" width="43.140625" style="2" customWidth="1"/>
    <col min="6915" max="6916" width="14.7109375" style="2" customWidth="1"/>
    <col min="6917" max="6920" width="12.7109375" style="2" customWidth="1"/>
    <col min="6921" max="6921" width="16.7109375" style="2" customWidth="1"/>
    <col min="6922" max="6922" width="21.28515625" style="2" customWidth="1"/>
    <col min="6923" max="6923" width="12.28515625" style="2" customWidth="1"/>
    <col min="6924" max="6924" width="12.7109375" style="2" customWidth="1"/>
    <col min="6925" max="6926" width="13.7109375" style="2" customWidth="1"/>
    <col min="6927" max="6927" width="14.28515625" style="2" customWidth="1"/>
    <col min="6928" max="6935" width="10.7109375" style="2" customWidth="1"/>
    <col min="6936" max="7168" width="9.140625" style="2"/>
    <col min="7169" max="7169" width="7.7109375" style="2" customWidth="1"/>
    <col min="7170" max="7170" width="43.140625" style="2" customWidth="1"/>
    <col min="7171" max="7172" width="14.7109375" style="2" customWidth="1"/>
    <col min="7173" max="7176" width="12.7109375" style="2" customWidth="1"/>
    <col min="7177" max="7177" width="16.7109375" style="2" customWidth="1"/>
    <col min="7178" max="7178" width="21.28515625" style="2" customWidth="1"/>
    <col min="7179" max="7179" width="12.28515625" style="2" customWidth="1"/>
    <col min="7180" max="7180" width="12.7109375" style="2" customWidth="1"/>
    <col min="7181" max="7182" width="13.7109375" style="2" customWidth="1"/>
    <col min="7183" max="7183" width="14.28515625" style="2" customWidth="1"/>
    <col min="7184" max="7191" width="10.7109375" style="2" customWidth="1"/>
    <col min="7192" max="7424" width="9.140625" style="2"/>
    <col min="7425" max="7425" width="7.7109375" style="2" customWidth="1"/>
    <col min="7426" max="7426" width="43.140625" style="2" customWidth="1"/>
    <col min="7427" max="7428" width="14.7109375" style="2" customWidth="1"/>
    <col min="7429" max="7432" width="12.7109375" style="2" customWidth="1"/>
    <col min="7433" max="7433" width="16.7109375" style="2" customWidth="1"/>
    <col min="7434" max="7434" width="21.28515625" style="2" customWidth="1"/>
    <col min="7435" max="7435" width="12.28515625" style="2" customWidth="1"/>
    <col min="7436" max="7436" width="12.7109375" style="2" customWidth="1"/>
    <col min="7437" max="7438" width="13.7109375" style="2" customWidth="1"/>
    <col min="7439" max="7439" width="14.28515625" style="2" customWidth="1"/>
    <col min="7440" max="7447" width="10.7109375" style="2" customWidth="1"/>
    <col min="7448" max="7680" width="9.140625" style="2"/>
    <col min="7681" max="7681" width="7.7109375" style="2" customWidth="1"/>
    <col min="7682" max="7682" width="43.140625" style="2" customWidth="1"/>
    <col min="7683" max="7684" width="14.7109375" style="2" customWidth="1"/>
    <col min="7685" max="7688" width="12.7109375" style="2" customWidth="1"/>
    <col min="7689" max="7689" width="16.7109375" style="2" customWidth="1"/>
    <col min="7690" max="7690" width="21.28515625" style="2" customWidth="1"/>
    <col min="7691" max="7691" width="12.28515625" style="2" customWidth="1"/>
    <col min="7692" max="7692" width="12.7109375" style="2" customWidth="1"/>
    <col min="7693" max="7694" width="13.7109375" style="2" customWidth="1"/>
    <col min="7695" max="7695" width="14.28515625" style="2" customWidth="1"/>
    <col min="7696" max="7703" width="10.7109375" style="2" customWidth="1"/>
    <col min="7704" max="7936" width="9.140625" style="2"/>
    <col min="7937" max="7937" width="7.7109375" style="2" customWidth="1"/>
    <col min="7938" max="7938" width="43.140625" style="2" customWidth="1"/>
    <col min="7939" max="7940" width="14.7109375" style="2" customWidth="1"/>
    <col min="7941" max="7944" width="12.7109375" style="2" customWidth="1"/>
    <col min="7945" max="7945" width="16.7109375" style="2" customWidth="1"/>
    <col min="7946" max="7946" width="21.28515625" style="2" customWidth="1"/>
    <col min="7947" max="7947" width="12.28515625" style="2" customWidth="1"/>
    <col min="7948" max="7948" width="12.7109375" style="2" customWidth="1"/>
    <col min="7949" max="7950" width="13.7109375" style="2" customWidth="1"/>
    <col min="7951" max="7951" width="14.28515625" style="2" customWidth="1"/>
    <col min="7952" max="7959" width="10.7109375" style="2" customWidth="1"/>
    <col min="7960" max="8192" width="9.140625" style="2"/>
    <col min="8193" max="8193" width="7.7109375" style="2" customWidth="1"/>
    <col min="8194" max="8194" width="43.140625" style="2" customWidth="1"/>
    <col min="8195" max="8196" width="14.7109375" style="2" customWidth="1"/>
    <col min="8197" max="8200" width="12.7109375" style="2" customWidth="1"/>
    <col min="8201" max="8201" width="16.7109375" style="2" customWidth="1"/>
    <col min="8202" max="8202" width="21.28515625" style="2" customWidth="1"/>
    <col min="8203" max="8203" width="12.28515625" style="2" customWidth="1"/>
    <col min="8204" max="8204" width="12.7109375" style="2" customWidth="1"/>
    <col min="8205" max="8206" width="13.7109375" style="2" customWidth="1"/>
    <col min="8207" max="8207" width="14.28515625" style="2" customWidth="1"/>
    <col min="8208" max="8215" width="10.7109375" style="2" customWidth="1"/>
    <col min="8216" max="8448" width="9.140625" style="2"/>
    <col min="8449" max="8449" width="7.7109375" style="2" customWidth="1"/>
    <col min="8450" max="8450" width="43.140625" style="2" customWidth="1"/>
    <col min="8451" max="8452" width="14.7109375" style="2" customWidth="1"/>
    <col min="8453" max="8456" width="12.7109375" style="2" customWidth="1"/>
    <col min="8457" max="8457" width="16.7109375" style="2" customWidth="1"/>
    <col min="8458" max="8458" width="21.28515625" style="2" customWidth="1"/>
    <col min="8459" max="8459" width="12.28515625" style="2" customWidth="1"/>
    <col min="8460" max="8460" width="12.7109375" style="2" customWidth="1"/>
    <col min="8461" max="8462" width="13.7109375" style="2" customWidth="1"/>
    <col min="8463" max="8463" width="14.28515625" style="2" customWidth="1"/>
    <col min="8464" max="8471" width="10.7109375" style="2" customWidth="1"/>
    <col min="8472" max="8704" width="9.140625" style="2"/>
    <col min="8705" max="8705" width="7.7109375" style="2" customWidth="1"/>
    <col min="8706" max="8706" width="43.140625" style="2" customWidth="1"/>
    <col min="8707" max="8708" width="14.7109375" style="2" customWidth="1"/>
    <col min="8709" max="8712" width="12.7109375" style="2" customWidth="1"/>
    <col min="8713" max="8713" width="16.7109375" style="2" customWidth="1"/>
    <col min="8714" max="8714" width="21.28515625" style="2" customWidth="1"/>
    <col min="8715" max="8715" width="12.28515625" style="2" customWidth="1"/>
    <col min="8716" max="8716" width="12.7109375" style="2" customWidth="1"/>
    <col min="8717" max="8718" width="13.7109375" style="2" customWidth="1"/>
    <col min="8719" max="8719" width="14.28515625" style="2" customWidth="1"/>
    <col min="8720" max="8727" width="10.7109375" style="2" customWidth="1"/>
    <col min="8728" max="8960" width="9.140625" style="2"/>
    <col min="8961" max="8961" width="7.7109375" style="2" customWidth="1"/>
    <col min="8962" max="8962" width="43.140625" style="2" customWidth="1"/>
    <col min="8963" max="8964" width="14.7109375" style="2" customWidth="1"/>
    <col min="8965" max="8968" width="12.7109375" style="2" customWidth="1"/>
    <col min="8969" max="8969" width="16.7109375" style="2" customWidth="1"/>
    <col min="8970" max="8970" width="21.28515625" style="2" customWidth="1"/>
    <col min="8971" max="8971" width="12.28515625" style="2" customWidth="1"/>
    <col min="8972" max="8972" width="12.7109375" style="2" customWidth="1"/>
    <col min="8973" max="8974" width="13.7109375" style="2" customWidth="1"/>
    <col min="8975" max="8975" width="14.28515625" style="2" customWidth="1"/>
    <col min="8976" max="8983" width="10.7109375" style="2" customWidth="1"/>
    <col min="8984" max="9216" width="9.140625" style="2"/>
    <col min="9217" max="9217" width="7.7109375" style="2" customWidth="1"/>
    <col min="9218" max="9218" width="43.140625" style="2" customWidth="1"/>
    <col min="9219" max="9220" width="14.7109375" style="2" customWidth="1"/>
    <col min="9221" max="9224" width="12.7109375" style="2" customWidth="1"/>
    <col min="9225" max="9225" width="16.7109375" style="2" customWidth="1"/>
    <col min="9226" max="9226" width="21.28515625" style="2" customWidth="1"/>
    <col min="9227" max="9227" width="12.28515625" style="2" customWidth="1"/>
    <col min="9228" max="9228" width="12.7109375" style="2" customWidth="1"/>
    <col min="9229" max="9230" width="13.7109375" style="2" customWidth="1"/>
    <col min="9231" max="9231" width="14.28515625" style="2" customWidth="1"/>
    <col min="9232" max="9239" width="10.7109375" style="2" customWidth="1"/>
    <col min="9240" max="9472" width="9.140625" style="2"/>
    <col min="9473" max="9473" width="7.7109375" style="2" customWidth="1"/>
    <col min="9474" max="9474" width="43.140625" style="2" customWidth="1"/>
    <col min="9475" max="9476" width="14.7109375" style="2" customWidth="1"/>
    <col min="9477" max="9480" width="12.7109375" style="2" customWidth="1"/>
    <col min="9481" max="9481" width="16.7109375" style="2" customWidth="1"/>
    <col min="9482" max="9482" width="21.28515625" style="2" customWidth="1"/>
    <col min="9483" max="9483" width="12.28515625" style="2" customWidth="1"/>
    <col min="9484" max="9484" width="12.7109375" style="2" customWidth="1"/>
    <col min="9485" max="9486" width="13.7109375" style="2" customWidth="1"/>
    <col min="9487" max="9487" width="14.28515625" style="2" customWidth="1"/>
    <col min="9488" max="9495" width="10.7109375" style="2" customWidth="1"/>
    <col min="9496" max="9728" width="9.140625" style="2"/>
    <col min="9729" max="9729" width="7.7109375" style="2" customWidth="1"/>
    <col min="9730" max="9730" width="43.140625" style="2" customWidth="1"/>
    <col min="9731" max="9732" width="14.7109375" style="2" customWidth="1"/>
    <col min="9733" max="9736" width="12.7109375" style="2" customWidth="1"/>
    <col min="9737" max="9737" width="16.7109375" style="2" customWidth="1"/>
    <col min="9738" max="9738" width="21.28515625" style="2" customWidth="1"/>
    <col min="9739" max="9739" width="12.28515625" style="2" customWidth="1"/>
    <col min="9740" max="9740" width="12.7109375" style="2" customWidth="1"/>
    <col min="9741" max="9742" width="13.7109375" style="2" customWidth="1"/>
    <col min="9743" max="9743" width="14.28515625" style="2" customWidth="1"/>
    <col min="9744" max="9751" width="10.7109375" style="2" customWidth="1"/>
    <col min="9752" max="9984" width="9.140625" style="2"/>
    <col min="9985" max="9985" width="7.7109375" style="2" customWidth="1"/>
    <col min="9986" max="9986" width="43.140625" style="2" customWidth="1"/>
    <col min="9987" max="9988" width="14.7109375" style="2" customWidth="1"/>
    <col min="9989" max="9992" width="12.7109375" style="2" customWidth="1"/>
    <col min="9993" max="9993" width="16.7109375" style="2" customWidth="1"/>
    <col min="9994" max="9994" width="21.28515625" style="2" customWidth="1"/>
    <col min="9995" max="9995" width="12.28515625" style="2" customWidth="1"/>
    <col min="9996" max="9996" width="12.7109375" style="2" customWidth="1"/>
    <col min="9997" max="9998" width="13.7109375" style="2" customWidth="1"/>
    <col min="9999" max="9999" width="14.28515625" style="2" customWidth="1"/>
    <col min="10000" max="10007" width="10.7109375" style="2" customWidth="1"/>
    <col min="10008" max="10240" width="9.140625" style="2"/>
    <col min="10241" max="10241" width="7.7109375" style="2" customWidth="1"/>
    <col min="10242" max="10242" width="43.140625" style="2" customWidth="1"/>
    <col min="10243" max="10244" width="14.7109375" style="2" customWidth="1"/>
    <col min="10245" max="10248" width="12.7109375" style="2" customWidth="1"/>
    <col min="10249" max="10249" width="16.7109375" style="2" customWidth="1"/>
    <col min="10250" max="10250" width="21.28515625" style="2" customWidth="1"/>
    <col min="10251" max="10251" width="12.28515625" style="2" customWidth="1"/>
    <col min="10252" max="10252" width="12.7109375" style="2" customWidth="1"/>
    <col min="10253" max="10254" width="13.7109375" style="2" customWidth="1"/>
    <col min="10255" max="10255" width="14.28515625" style="2" customWidth="1"/>
    <col min="10256" max="10263" width="10.7109375" style="2" customWidth="1"/>
    <col min="10264" max="10496" width="9.140625" style="2"/>
    <col min="10497" max="10497" width="7.7109375" style="2" customWidth="1"/>
    <col min="10498" max="10498" width="43.140625" style="2" customWidth="1"/>
    <col min="10499" max="10500" width="14.7109375" style="2" customWidth="1"/>
    <col min="10501" max="10504" width="12.7109375" style="2" customWidth="1"/>
    <col min="10505" max="10505" width="16.7109375" style="2" customWidth="1"/>
    <col min="10506" max="10506" width="21.28515625" style="2" customWidth="1"/>
    <col min="10507" max="10507" width="12.28515625" style="2" customWidth="1"/>
    <col min="10508" max="10508" width="12.7109375" style="2" customWidth="1"/>
    <col min="10509" max="10510" width="13.7109375" style="2" customWidth="1"/>
    <col min="10511" max="10511" width="14.28515625" style="2" customWidth="1"/>
    <col min="10512" max="10519" width="10.7109375" style="2" customWidth="1"/>
    <col min="10520" max="10752" width="9.140625" style="2"/>
    <col min="10753" max="10753" width="7.7109375" style="2" customWidth="1"/>
    <col min="10754" max="10754" width="43.140625" style="2" customWidth="1"/>
    <col min="10755" max="10756" width="14.7109375" style="2" customWidth="1"/>
    <col min="10757" max="10760" width="12.7109375" style="2" customWidth="1"/>
    <col min="10761" max="10761" width="16.7109375" style="2" customWidth="1"/>
    <col min="10762" max="10762" width="21.28515625" style="2" customWidth="1"/>
    <col min="10763" max="10763" width="12.28515625" style="2" customWidth="1"/>
    <col min="10764" max="10764" width="12.7109375" style="2" customWidth="1"/>
    <col min="10765" max="10766" width="13.7109375" style="2" customWidth="1"/>
    <col min="10767" max="10767" width="14.28515625" style="2" customWidth="1"/>
    <col min="10768" max="10775" width="10.7109375" style="2" customWidth="1"/>
    <col min="10776" max="11008" width="9.140625" style="2"/>
    <col min="11009" max="11009" width="7.7109375" style="2" customWidth="1"/>
    <col min="11010" max="11010" width="43.140625" style="2" customWidth="1"/>
    <col min="11011" max="11012" width="14.7109375" style="2" customWidth="1"/>
    <col min="11013" max="11016" width="12.7109375" style="2" customWidth="1"/>
    <col min="11017" max="11017" width="16.7109375" style="2" customWidth="1"/>
    <col min="11018" max="11018" width="21.28515625" style="2" customWidth="1"/>
    <col min="11019" max="11019" width="12.28515625" style="2" customWidth="1"/>
    <col min="11020" max="11020" width="12.7109375" style="2" customWidth="1"/>
    <col min="11021" max="11022" width="13.7109375" style="2" customWidth="1"/>
    <col min="11023" max="11023" width="14.28515625" style="2" customWidth="1"/>
    <col min="11024" max="11031" width="10.7109375" style="2" customWidth="1"/>
    <col min="11032" max="11264" width="9.140625" style="2"/>
    <col min="11265" max="11265" width="7.7109375" style="2" customWidth="1"/>
    <col min="11266" max="11266" width="43.140625" style="2" customWidth="1"/>
    <col min="11267" max="11268" width="14.7109375" style="2" customWidth="1"/>
    <col min="11269" max="11272" width="12.7109375" style="2" customWidth="1"/>
    <col min="11273" max="11273" width="16.7109375" style="2" customWidth="1"/>
    <col min="11274" max="11274" width="21.28515625" style="2" customWidth="1"/>
    <col min="11275" max="11275" width="12.28515625" style="2" customWidth="1"/>
    <col min="11276" max="11276" width="12.7109375" style="2" customWidth="1"/>
    <col min="11277" max="11278" width="13.7109375" style="2" customWidth="1"/>
    <col min="11279" max="11279" width="14.28515625" style="2" customWidth="1"/>
    <col min="11280" max="11287" width="10.7109375" style="2" customWidth="1"/>
    <col min="11288" max="11520" width="9.140625" style="2"/>
    <col min="11521" max="11521" width="7.7109375" style="2" customWidth="1"/>
    <col min="11522" max="11522" width="43.140625" style="2" customWidth="1"/>
    <col min="11523" max="11524" width="14.7109375" style="2" customWidth="1"/>
    <col min="11525" max="11528" width="12.7109375" style="2" customWidth="1"/>
    <col min="11529" max="11529" width="16.7109375" style="2" customWidth="1"/>
    <col min="11530" max="11530" width="21.28515625" style="2" customWidth="1"/>
    <col min="11531" max="11531" width="12.28515625" style="2" customWidth="1"/>
    <col min="11532" max="11532" width="12.7109375" style="2" customWidth="1"/>
    <col min="11533" max="11534" width="13.7109375" style="2" customWidth="1"/>
    <col min="11535" max="11535" width="14.28515625" style="2" customWidth="1"/>
    <col min="11536" max="11543" width="10.7109375" style="2" customWidth="1"/>
    <col min="11544" max="11776" width="9.140625" style="2"/>
    <col min="11777" max="11777" width="7.7109375" style="2" customWidth="1"/>
    <col min="11778" max="11778" width="43.140625" style="2" customWidth="1"/>
    <col min="11779" max="11780" width="14.7109375" style="2" customWidth="1"/>
    <col min="11781" max="11784" width="12.7109375" style="2" customWidth="1"/>
    <col min="11785" max="11785" width="16.7109375" style="2" customWidth="1"/>
    <col min="11786" max="11786" width="21.28515625" style="2" customWidth="1"/>
    <col min="11787" max="11787" width="12.28515625" style="2" customWidth="1"/>
    <col min="11788" max="11788" width="12.7109375" style="2" customWidth="1"/>
    <col min="11789" max="11790" width="13.7109375" style="2" customWidth="1"/>
    <col min="11791" max="11791" width="14.28515625" style="2" customWidth="1"/>
    <col min="11792" max="11799" width="10.7109375" style="2" customWidth="1"/>
    <col min="11800" max="12032" width="9.140625" style="2"/>
    <col min="12033" max="12033" width="7.7109375" style="2" customWidth="1"/>
    <col min="12034" max="12034" width="43.140625" style="2" customWidth="1"/>
    <col min="12035" max="12036" width="14.7109375" style="2" customWidth="1"/>
    <col min="12037" max="12040" width="12.7109375" style="2" customWidth="1"/>
    <col min="12041" max="12041" width="16.7109375" style="2" customWidth="1"/>
    <col min="12042" max="12042" width="21.28515625" style="2" customWidth="1"/>
    <col min="12043" max="12043" width="12.28515625" style="2" customWidth="1"/>
    <col min="12044" max="12044" width="12.7109375" style="2" customWidth="1"/>
    <col min="12045" max="12046" width="13.7109375" style="2" customWidth="1"/>
    <col min="12047" max="12047" width="14.28515625" style="2" customWidth="1"/>
    <col min="12048" max="12055" width="10.7109375" style="2" customWidth="1"/>
    <col min="12056" max="12288" width="9.140625" style="2"/>
    <col min="12289" max="12289" width="7.7109375" style="2" customWidth="1"/>
    <col min="12290" max="12290" width="43.140625" style="2" customWidth="1"/>
    <col min="12291" max="12292" width="14.7109375" style="2" customWidth="1"/>
    <col min="12293" max="12296" width="12.7109375" style="2" customWidth="1"/>
    <col min="12297" max="12297" width="16.7109375" style="2" customWidth="1"/>
    <col min="12298" max="12298" width="21.28515625" style="2" customWidth="1"/>
    <col min="12299" max="12299" width="12.28515625" style="2" customWidth="1"/>
    <col min="12300" max="12300" width="12.7109375" style="2" customWidth="1"/>
    <col min="12301" max="12302" width="13.7109375" style="2" customWidth="1"/>
    <col min="12303" max="12303" width="14.28515625" style="2" customWidth="1"/>
    <col min="12304" max="12311" width="10.7109375" style="2" customWidth="1"/>
    <col min="12312" max="12544" width="9.140625" style="2"/>
    <col min="12545" max="12545" width="7.7109375" style="2" customWidth="1"/>
    <col min="12546" max="12546" width="43.140625" style="2" customWidth="1"/>
    <col min="12547" max="12548" width="14.7109375" style="2" customWidth="1"/>
    <col min="12549" max="12552" width="12.7109375" style="2" customWidth="1"/>
    <col min="12553" max="12553" width="16.7109375" style="2" customWidth="1"/>
    <col min="12554" max="12554" width="21.28515625" style="2" customWidth="1"/>
    <col min="12555" max="12555" width="12.28515625" style="2" customWidth="1"/>
    <col min="12556" max="12556" width="12.7109375" style="2" customWidth="1"/>
    <col min="12557" max="12558" width="13.7109375" style="2" customWidth="1"/>
    <col min="12559" max="12559" width="14.28515625" style="2" customWidth="1"/>
    <col min="12560" max="12567" width="10.7109375" style="2" customWidth="1"/>
    <col min="12568" max="12800" width="9.140625" style="2"/>
    <col min="12801" max="12801" width="7.7109375" style="2" customWidth="1"/>
    <col min="12802" max="12802" width="43.140625" style="2" customWidth="1"/>
    <col min="12803" max="12804" width="14.7109375" style="2" customWidth="1"/>
    <col min="12805" max="12808" width="12.7109375" style="2" customWidth="1"/>
    <col min="12809" max="12809" width="16.7109375" style="2" customWidth="1"/>
    <col min="12810" max="12810" width="21.28515625" style="2" customWidth="1"/>
    <col min="12811" max="12811" width="12.28515625" style="2" customWidth="1"/>
    <col min="12812" max="12812" width="12.7109375" style="2" customWidth="1"/>
    <col min="12813" max="12814" width="13.7109375" style="2" customWidth="1"/>
    <col min="12815" max="12815" width="14.28515625" style="2" customWidth="1"/>
    <col min="12816" max="12823" width="10.7109375" style="2" customWidth="1"/>
    <col min="12824" max="13056" width="9.140625" style="2"/>
    <col min="13057" max="13057" width="7.7109375" style="2" customWidth="1"/>
    <col min="13058" max="13058" width="43.140625" style="2" customWidth="1"/>
    <col min="13059" max="13060" width="14.7109375" style="2" customWidth="1"/>
    <col min="13061" max="13064" width="12.7109375" style="2" customWidth="1"/>
    <col min="13065" max="13065" width="16.7109375" style="2" customWidth="1"/>
    <col min="13066" max="13066" width="21.28515625" style="2" customWidth="1"/>
    <col min="13067" max="13067" width="12.28515625" style="2" customWidth="1"/>
    <col min="13068" max="13068" width="12.7109375" style="2" customWidth="1"/>
    <col min="13069" max="13070" width="13.7109375" style="2" customWidth="1"/>
    <col min="13071" max="13071" width="14.28515625" style="2" customWidth="1"/>
    <col min="13072" max="13079" width="10.7109375" style="2" customWidth="1"/>
    <col min="13080" max="13312" width="9.140625" style="2"/>
    <col min="13313" max="13313" width="7.7109375" style="2" customWidth="1"/>
    <col min="13314" max="13314" width="43.140625" style="2" customWidth="1"/>
    <col min="13315" max="13316" width="14.7109375" style="2" customWidth="1"/>
    <col min="13317" max="13320" width="12.7109375" style="2" customWidth="1"/>
    <col min="13321" max="13321" width="16.7109375" style="2" customWidth="1"/>
    <col min="13322" max="13322" width="21.28515625" style="2" customWidth="1"/>
    <col min="13323" max="13323" width="12.28515625" style="2" customWidth="1"/>
    <col min="13324" max="13324" width="12.7109375" style="2" customWidth="1"/>
    <col min="13325" max="13326" width="13.7109375" style="2" customWidth="1"/>
    <col min="13327" max="13327" width="14.28515625" style="2" customWidth="1"/>
    <col min="13328" max="13335" width="10.7109375" style="2" customWidth="1"/>
    <col min="13336" max="13568" width="9.140625" style="2"/>
    <col min="13569" max="13569" width="7.7109375" style="2" customWidth="1"/>
    <col min="13570" max="13570" width="43.140625" style="2" customWidth="1"/>
    <col min="13571" max="13572" width="14.7109375" style="2" customWidth="1"/>
    <col min="13573" max="13576" width="12.7109375" style="2" customWidth="1"/>
    <col min="13577" max="13577" width="16.7109375" style="2" customWidth="1"/>
    <col min="13578" max="13578" width="21.28515625" style="2" customWidth="1"/>
    <col min="13579" max="13579" width="12.28515625" style="2" customWidth="1"/>
    <col min="13580" max="13580" width="12.7109375" style="2" customWidth="1"/>
    <col min="13581" max="13582" width="13.7109375" style="2" customWidth="1"/>
    <col min="13583" max="13583" width="14.28515625" style="2" customWidth="1"/>
    <col min="13584" max="13591" width="10.7109375" style="2" customWidth="1"/>
    <col min="13592" max="13824" width="9.140625" style="2"/>
    <col min="13825" max="13825" width="7.7109375" style="2" customWidth="1"/>
    <col min="13826" max="13826" width="43.140625" style="2" customWidth="1"/>
    <col min="13827" max="13828" width="14.7109375" style="2" customWidth="1"/>
    <col min="13829" max="13832" width="12.7109375" style="2" customWidth="1"/>
    <col min="13833" max="13833" width="16.7109375" style="2" customWidth="1"/>
    <col min="13834" max="13834" width="21.28515625" style="2" customWidth="1"/>
    <col min="13835" max="13835" width="12.28515625" style="2" customWidth="1"/>
    <col min="13836" max="13836" width="12.7109375" style="2" customWidth="1"/>
    <col min="13837" max="13838" width="13.7109375" style="2" customWidth="1"/>
    <col min="13839" max="13839" width="14.28515625" style="2" customWidth="1"/>
    <col min="13840" max="13847" width="10.7109375" style="2" customWidth="1"/>
    <col min="13848" max="14080" width="9.140625" style="2"/>
    <col min="14081" max="14081" width="7.7109375" style="2" customWidth="1"/>
    <col min="14082" max="14082" width="43.140625" style="2" customWidth="1"/>
    <col min="14083" max="14084" width="14.7109375" style="2" customWidth="1"/>
    <col min="14085" max="14088" width="12.7109375" style="2" customWidth="1"/>
    <col min="14089" max="14089" width="16.7109375" style="2" customWidth="1"/>
    <col min="14090" max="14090" width="21.28515625" style="2" customWidth="1"/>
    <col min="14091" max="14091" width="12.28515625" style="2" customWidth="1"/>
    <col min="14092" max="14092" width="12.7109375" style="2" customWidth="1"/>
    <col min="14093" max="14094" width="13.7109375" style="2" customWidth="1"/>
    <col min="14095" max="14095" width="14.28515625" style="2" customWidth="1"/>
    <col min="14096" max="14103" width="10.7109375" style="2" customWidth="1"/>
    <col min="14104" max="14336" width="9.140625" style="2"/>
    <col min="14337" max="14337" width="7.7109375" style="2" customWidth="1"/>
    <col min="14338" max="14338" width="43.140625" style="2" customWidth="1"/>
    <col min="14339" max="14340" width="14.7109375" style="2" customWidth="1"/>
    <col min="14341" max="14344" width="12.7109375" style="2" customWidth="1"/>
    <col min="14345" max="14345" width="16.7109375" style="2" customWidth="1"/>
    <col min="14346" max="14346" width="21.28515625" style="2" customWidth="1"/>
    <col min="14347" max="14347" width="12.28515625" style="2" customWidth="1"/>
    <col min="14348" max="14348" width="12.7109375" style="2" customWidth="1"/>
    <col min="14349" max="14350" width="13.7109375" style="2" customWidth="1"/>
    <col min="14351" max="14351" width="14.28515625" style="2" customWidth="1"/>
    <col min="14352" max="14359" width="10.7109375" style="2" customWidth="1"/>
    <col min="14360" max="14592" width="9.140625" style="2"/>
    <col min="14593" max="14593" width="7.7109375" style="2" customWidth="1"/>
    <col min="14594" max="14594" width="43.140625" style="2" customWidth="1"/>
    <col min="14595" max="14596" width="14.7109375" style="2" customWidth="1"/>
    <col min="14597" max="14600" width="12.7109375" style="2" customWidth="1"/>
    <col min="14601" max="14601" width="16.7109375" style="2" customWidth="1"/>
    <col min="14602" max="14602" width="21.28515625" style="2" customWidth="1"/>
    <col min="14603" max="14603" width="12.28515625" style="2" customWidth="1"/>
    <col min="14604" max="14604" width="12.7109375" style="2" customWidth="1"/>
    <col min="14605" max="14606" width="13.7109375" style="2" customWidth="1"/>
    <col min="14607" max="14607" width="14.28515625" style="2" customWidth="1"/>
    <col min="14608" max="14615" width="10.7109375" style="2" customWidth="1"/>
    <col min="14616" max="14848" width="9.140625" style="2"/>
    <col min="14849" max="14849" width="7.7109375" style="2" customWidth="1"/>
    <col min="14850" max="14850" width="43.140625" style="2" customWidth="1"/>
    <col min="14851" max="14852" width="14.7109375" style="2" customWidth="1"/>
    <col min="14853" max="14856" width="12.7109375" style="2" customWidth="1"/>
    <col min="14857" max="14857" width="16.7109375" style="2" customWidth="1"/>
    <col min="14858" max="14858" width="21.28515625" style="2" customWidth="1"/>
    <col min="14859" max="14859" width="12.28515625" style="2" customWidth="1"/>
    <col min="14860" max="14860" width="12.7109375" style="2" customWidth="1"/>
    <col min="14861" max="14862" width="13.7109375" style="2" customWidth="1"/>
    <col min="14863" max="14863" width="14.28515625" style="2" customWidth="1"/>
    <col min="14864" max="14871" width="10.7109375" style="2" customWidth="1"/>
    <col min="14872" max="15104" width="9.140625" style="2"/>
    <col min="15105" max="15105" width="7.7109375" style="2" customWidth="1"/>
    <col min="15106" max="15106" width="43.140625" style="2" customWidth="1"/>
    <col min="15107" max="15108" width="14.7109375" style="2" customWidth="1"/>
    <col min="15109" max="15112" width="12.7109375" style="2" customWidth="1"/>
    <col min="15113" max="15113" width="16.7109375" style="2" customWidth="1"/>
    <col min="15114" max="15114" width="21.28515625" style="2" customWidth="1"/>
    <col min="15115" max="15115" width="12.28515625" style="2" customWidth="1"/>
    <col min="15116" max="15116" width="12.7109375" style="2" customWidth="1"/>
    <col min="15117" max="15118" width="13.7109375" style="2" customWidth="1"/>
    <col min="15119" max="15119" width="14.28515625" style="2" customWidth="1"/>
    <col min="15120" max="15127" width="10.7109375" style="2" customWidth="1"/>
    <col min="15128" max="15360" width="9.140625" style="2"/>
    <col min="15361" max="15361" width="7.7109375" style="2" customWidth="1"/>
    <col min="15362" max="15362" width="43.140625" style="2" customWidth="1"/>
    <col min="15363" max="15364" width="14.7109375" style="2" customWidth="1"/>
    <col min="15365" max="15368" width="12.7109375" style="2" customWidth="1"/>
    <col min="15369" max="15369" width="16.7109375" style="2" customWidth="1"/>
    <col min="15370" max="15370" width="21.28515625" style="2" customWidth="1"/>
    <col min="15371" max="15371" width="12.28515625" style="2" customWidth="1"/>
    <col min="15372" max="15372" width="12.7109375" style="2" customWidth="1"/>
    <col min="15373" max="15374" width="13.7109375" style="2" customWidth="1"/>
    <col min="15375" max="15375" width="14.28515625" style="2" customWidth="1"/>
    <col min="15376" max="15383" width="10.7109375" style="2" customWidth="1"/>
    <col min="15384" max="15616" width="9.140625" style="2"/>
    <col min="15617" max="15617" width="7.7109375" style="2" customWidth="1"/>
    <col min="15618" max="15618" width="43.140625" style="2" customWidth="1"/>
    <col min="15619" max="15620" width="14.7109375" style="2" customWidth="1"/>
    <col min="15621" max="15624" width="12.7109375" style="2" customWidth="1"/>
    <col min="15625" max="15625" width="16.7109375" style="2" customWidth="1"/>
    <col min="15626" max="15626" width="21.28515625" style="2" customWidth="1"/>
    <col min="15627" max="15627" width="12.28515625" style="2" customWidth="1"/>
    <col min="15628" max="15628" width="12.7109375" style="2" customWidth="1"/>
    <col min="15629" max="15630" width="13.7109375" style="2" customWidth="1"/>
    <col min="15631" max="15631" width="14.28515625" style="2" customWidth="1"/>
    <col min="15632" max="15639" width="10.7109375" style="2" customWidth="1"/>
    <col min="15640" max="15872" width="9.140625" style="2"/>
    <col min="15873" max="15873" width="7.7109375" style="2" customWidth="1"/>
    <col min="15874" max="15874" width="43.140625" style="2" customWidth="1"/>
    <col min="15875" max="15876" width="14.7109375" style="2" customWidth="1"/>
    <col min="15877" max="15880" width="12.7109375" style="2" customWidth="1"/>
    <col min="15881" max="15881" width="16.7109375" style="2" customWidth="1"/>
    <col min="15882" max="15882" width="21.28515625" style="2" customWidth="1"/>
    <col min="15883" max="15883" width="12.28515625" style="2" customWidth="1"/>
    <col min="15884" max="15884" width="12.7109375" style="2" customWidth="1"/>
    <col min="15885" max="15886" width="13.7109375" style="2" customWidth="1"/>
    <col min="15887" max="15887" width="14.28515625" style="2" customWidth="1"/>
    <col min="15888" max="15895" width="10.7109375" style="2" customWidth="1"/>
    <col min="15896" max="16128" width="9.140625" style="2"/>
    <col min="16129" max="16129" width="7.7109375" style="2" customWidth="1"/>
    <col min="16130" max="16130" width="43.140625" style="2" customWidth="1"/>
    <col min="16131" max="16132" width="14.7109375" style="2" customWidth="1"/>
    <col min="16133" max="16136" width="12.7109375" style="2" customWidth="1"/>
    <col min="16137" max="16137" width="16.7109375" style="2" customWidth="1"/>
    <col min="16138" max="16138" width="21.28515625" style="2" customWidth="1"/>
    <col min="16139" max="16139" width="12.28515625" style="2" customWidth="1"/>
    <col min="16140" max="16140" width="12.7109375" style="2" customWidth="1"/>
    <col min="16141" max="16142" width="13.7109375" style="2" customWidth="1"/>
    <col min="16143" max="16143" width="14.28515625" style="2" customWidth="1"/>
    <col min="16144" max="16151" width="10.7109375" style="2" customWidth="1"/>
    <col min="16152" max="16384" width="9.140625" style="2"/>
  </cols>
  <sheetData>
    <row r="1" spans="1:30" ht="45" customHeight="1">
      <c r="A1" s="420" t="s">
        <v>225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97"/>
    </row>
    <row r="2" spans="1:30" ht="33.6" customHeight="1">
      <c r="A2" s="421" t="s">
        <v>201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97"/>
    </row>
    <row r="3" spans="1:30" ht="33.6" customHeight="1" thickBo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422"/>
      <c r="P3" s="422"/>
      <c r="Q3" s="422"/>
      <c r="R3" s="97"/>
      <c r="S3" s="97"/>
      <c r="T3" s="97"/>
      <c r="U3" s="97"/>
      <c r="V3" s="423" t="s">
        <v>202</v>
      </c>
      <c r="W3" s="423"/>
      <c r="X3" s="97"/>
    </row>
    <row r="4" spans="1:30" ht="36.6" customHeight="1">
      <c r="A4" s="396" t="s">
        <v>16</v>
      </c>
      <c r="B4" s="425" t="s">
        <v>28</v>
      </c>
      <c r="C4" s="428" t="s">
        <v>29</v>
      </c>
      <c r="D4" s="429"/>
      <c r="E4" s="398" t="s">
        <v>30</v>
      </c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400"/>
      <c r="X4" s="440"/>
    </row>
    <row r="5" spans="1:30" ht="59.25" customHeight="1">
      <c r="A5" s="397"/>
      <c r="B5" s="426"/>
      <c r="C5" s="430"/>
      <c r="D5" s="431"/>
      <c r="E5" s="438" t="s">
        <v>31</v>
      </c>
      <c r="F5" s="438"/>
      <c r="G5" s="438"/>
      <c r="H5" s="438"/>
      <c r="I5" s="439" t="s">
        <v>34</v>
      </c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8" t="s">
        <v>42</v>
      </c>
      <c r="U5" s="438"/>
      <c r="V5" s="438" t="s">
        <v>43</v>
      </c>
      <c r="W5" s="444"/>
      <c r="X5" s="440"/>
    </row>
    <row r="6" spans="1:30" ht="32.450000000000003" customHeight="1">
      <c r="A6" s="397"/>
      <c r="B6" s="426"/>
      <c r="C6" s="430"/>
      <c r="D6" s="431"/>
      <c r="E6" s="438" t="s">
        <v>32</v>
      </c>
      <c r="F6" s="438"/>
      <c r="G6" s="438" t="s">
        <v>33</v>
      </c>
      <c r="H6" s="438"/>
      <c r="I6" s="434" t="s">
        <v>117</v>
      </c>
      <c r="J6" s="434" t="s">
        <v>118</v>
      </c>
      <c r="K6" s="436" t="s">
        <v>35</v>
      </c>
      <c r="L6" s="436"/>
      <c r="M6" s="436"/>
      <c r="N6" s="436"/>
      <c r="O6" s="436"/>
      <c r="P6" s="434" t="s">
        <v>13</v>
      </c>
      <c r="Q6" s="434" t="s">
        <v>14</v>
      </c>
      <c r="R6" s="434" t="s">
        <v>36</v>
      </c>
      <c r="S6" s="434" t="s">
        <v>15</v>
      </c>
      <c r="T6" s="438"/>
      <c r="U6" s="438"/>
      <c r="V6" s="438"/>
      <c r="W6" s="444"/>
      <c r="X6" s="440"/>
    </row>
    <row r="7" spans="1:30" ht="39" customHeight="1">
      <c r="A7" s="397"/>
      <c r="B7" s="426"/>
      <c r="C7" s="432"/>
      <c r="D7" s="433"/>
      <c r="E7" s="438"/>
      <c r="F7" s="438"/>
      <c r="G7" s="438"/>
      <c r="H7" s="438"/>
      <c r="I7" s="434"/>
      <c r="J7" s="434"/>
      <c r="K7" s="436" t="s">
        <v>24</v>
      </c>
      <c r="L7" s="436" t="s">
        <v>37</v>
      </c>
      <c r="M7" s="436"/>
      <c r="N7" s="446" t="s">
        <v>38</v>
      </c>
      <c r="O7" s="446" t="s">
        <v>39</v>
      </c>
      <c r="P7" s="434"/>
      <c r="Q7" s="434"/>
      <c r="R7" s="434"/>
      <c r="S7" s="434"/>
      <c r="T7" s="438"/>
      <c r="U7" s="438"/>
      <c r="V7" s="438"/>
      <c r="W7" s="444"/>
      <c r="X7" s="440"/>
    </row>
    <row r="8" spans="1:30" ht="91.9" customHeight="1" thickBot="1">
      <c r="A8" s="424"/>
      <c r="B8" s="427"/>
      <c r="C8" s="117" t="str">
        <f>'1а'!C8</f>
        <v>2025-y</v>
      </c>
      <c r="D8" s="117" t="str">
        <f>'1а'!D8</f>
        <v>2026-y</v>
      </c>
      <c r="E8" s="117" t="str">
        <f>'1а'!C8</f>
        <v>2025-y</v>
      </c>
      <c r="F8" s="117" t="str">
        <f>'1а'!D8</f>
        <v>2026-y</v>
      </c>
      <c r="G8" s="117" t="str">
        <f>'1а'!C8</f>
        <v>2025-y</v>
      </c>
      <c r="H8" s="117" t="str">
        <f>'1а'!D8</f>
        <v>2026-y</v>
      </c>
      <c r="I8" s="435"/>
      <c r="J8" s="435"/>
      <c r="K8" s="437"/>
      <c r="L8" s="118" t="s">
        <v>40</v>
      </c>
      <c r="M8" s="119" t="s">
        <v>41</v>
      </c>
      <c r="N8" s="447"/>
      <c r="O8" s="447"/>
      <c r="P8" s="435"/>
      <c r="Q8" s="435"/>
      <c r="R8" s="435"/>
      <c r="S8" s="435"/>
      <c r="T8" s="117" t="str">
        <f>'1а'!C8</f>
        <v>2025-y</v>
      </c>
      <c r="U8" s="117" t="str">
        <f>'1а'!D8</f>
        <v>2026-y</v>
      </c>
      <c r="V8" s="117" t="str">
        <f>'1а'!C8</f>
        <v>2025-y</v>
      </c>
      <c r="W8" s="120" t="str">
        <f>'1а'!D8</f>
        <v>2026-y</v>
      </c>
      <c r="X8" s="440"/>
    </row>
    <row r="9" spans="1:30" ht="35.450000000000003" customHeight="1" thickBot="1">
      <c r="A9" s="121">
        <v>1</v>
      </c>
      <c r="B9" s="122">
        <v>2</v>
      </c>
      <c r="C9" s="122">
        <v>3</v>
      </c>
      <c r="D9" s="122">
        <v>4</v>
      </c>
      <c r="E9" s="301">
        <v>5</v>
      </c>
      <c r="F9" s="301">
        <v>6</v>
      </c>
      <c r="G9" s="301">
        <v>7</v>
      </c>
      <c r="H9" s="301">
        <v>8</v>
      </c>
      <c r="I9" s="301">
        <v>9</v>
      </c>
      <c r="J9" s="301">
        <v>10</v>
      </c>
      <c r="K9" s="301">
        <v>11</v>
      </c>
      <c r="L9" s="301">
        <v>12</v>
      </c>
      <c r="M9" s="301">
        <v>13</v>
      </c>
      <c r="N9" s="301">
        <v>14</v>
      </c>
      <c r="O9" s="301">
        <v>15</v>
      </c>
      <c r="P9" s="122">
        <v>16</v>
      </c>
      <c r="Q9" s="122">
        <v>17</v>
      </c>
      <c r="R9" s="122">
        <v>18</v>
      </c>
      <c r="S9" s="122">
        <v>19</v>
      </c>
      <c r="T9" s="122">
        <v>20</v>
      </c>
      <c r="U9" s="122">
        <v>21</v>
      </c>
      <c r="V9" s="122">
        <v>22</v>
      </c>
      <c r="W9" s="123">
        <v>23</v>
      </c>
      <c r="X9" s="440"/>
    </row>
    <row r="10" spans="1:30" ht="48" customHeight="1">
      <c r="A10" s="82">
        <v>1</v>
      </c>
      <c r="B10" s="84" t="str">
        <f>'1'!B10</f>
        <v>Navoiy shahar</v>
      </c>
      <c r="C10" s="171">
        <f>E10+G10</f>
        <v>397</v>
      </c>
      <c r="D10" s="338">
        <f>IF(((F10+H10)-(I10+J10+K10))+((F10+H10)-(P10+Q10+R10+S10))=0,F10+H10,"ХАТО")</f>
        <v>412</v>
      </c>
      <c r="E10" s="172">
        <f>'4'!E10</f>
        <v>393</v>
      </c>
      <c r="F10" s="333">
        <f>'4'!F10</f>
        <v>408</v>
      </c>
      <c r="G10" s="333">
        <f>'4'!M10</f>
        <v>4</v>
      </c>
      <c r="H10" s="333">
        <f>'4'!N10</f>
        <v>4</v>
      </c>
      <c r="I10" s="333">
        <f>'Navoiy sh'!F49</f>
        <v>217</v>
      </c>
      <c r="J10" s="333">
        <f>'Navoiy sh'!H49</f>
        <v>0</v>
      </c>
      <c r="K10" s="334">
        <f>L10+M10+N10+O10</f>
        <v>195</v>
      </c>
      <c r="L10" s="99">
        <v>12</v>
      </c>
      <c r="M10" s="99">
        <v>183</v>
      </c>
      <c r="N10" s="100">
        <v>0</v>
      </c>
      <c r="O10" s="100">
        <v>0</v>
      </c>
      <c r="P10" s="102">
        <v>348</v>
      </c>
      <c r="Q10" s="100">
        <v>12</v>
      </c>
      <c r="R10" s="100">
        <v>4</v>
      </c>
      <c r="S10" s="176">
        <f>'Navoiy sh'!O49</f>
        <v>48</v>
      </c>
      <c r="T10" s="103">
        <v>0</v>
      </c>
      <c r="U10" s="104">
        <v>2</v>
      </c>
      <c r="V10" s="103">
        <v>7</v>
      </c>
      <c r="W10" s="104">
        <v>16</v>
      </c>
      <c r="X10" s="105"/>
      <c r="Y10" s="31"/>
      <c r="Z10" s="21"/>
      <c r="AA10" s="21"/>
      <c r="AB10" s="21"/>
      <c r="AC10" s="21"/>
      <c r="AD10" s="21"/>
    </row>
    <row r="11" spans="1:30" ht="48" customHeight="1">
      <c r="A11" s="83">
        <v>2</v>
      </c>
      <c r="B11" s="85" t="str">
        <f>'1'!B11</f>
        <v>Zarafshon shahar</v>
      </c>
      <c r="C11" s="173">
        <f t="shared" ref="C11:C20" si="0">E11+G11</f>
        <v>188</v>
      </c>
      <c r="D11" s="339">
        <f t="shared" ref="D11:D20" si="1">IF(((F11+H11)-(I11+J11+K11))+((F11+H11)-(P11+Q11+R11+S11))=0,F11+H11,"ХАТО")</f>
        <v>184</v>
      </c>
      <c r="E11" s="174">
        <f>'4'!E11</f>
        <v>188</v>
      </c>
      <c r="F11" s="331">
        <f>'4'!F11</f>
        <v>184</v>
      </c>
      <c r="G11" s="331">
        <f>'4'!M11</f>
        <v>0</v>
      </c>
      <c r="H11" s="331">
        <f>'4'!N11</f>
        <v>0</v>
      </c>
      <c r="I11" s="331">
        <f>'Zarafshon sh'!F49</f>
        <v>34</v>
      </c>
      <c r="J11" s="331">
        <f>'Zarafshon sh'!H49</f>
        <v>0</v>
      </c>
      <c r="K11" s="332">
        <f t="shared" ref="K11:K20" si="2">L11+M11+N11+O11</f>
        <v>150</v>
      </c>
      <c r="L11" s="106">
        <v>6</v>
      </c>
      <c r="M11" s="106">
        <v>144</v>
      </c>
      <c r="N11" s="107">
        <v>0</v>
      </c>
      <c r="O11" s="107">
        <v>0</v>
      </c>
      <c r="P11" s="109">
        <v>113</v>
      </c>
      <c r="Q11" s="107">
        <v>65</v>
      </c>
      <c r="R11" s="107">
        <v>0</v>
      </c>
      <c r="S11" s="177">
        <f>'Zarafshon sh'!O49</f>
        <v>6</v>
      </c>
      <c r="T11" s="110">
        <v>0</v>
      </c>
      <c r="U11" s="111">
        <v>0</v>
      </c>
      <c r="V11" s="110">
        <v>8</v>
      </c>
      <c r="W11" s="111">
        <v>9</v>
      </c>
      <c r="X11" s="105"/>
      <c r="Y11" s="31"/>
      <c r="Z11" s="21"/>
      <c r="AA11" s="21"/>
      <c r="AB11" s="21"/>
      <c r="AC11" s="21"/>
      <c r="AD11" s="21"/>
    </row>
    <row r="12" spans="1:30" ht="48" customHeight="1">
      <c r="A12" s="83">
        <v>3</v>
      </c>
      <c r="B12" s="85" t="str">
        <f>'1'!B12</f>
        <v>G‘ozgon shahar</v>
      </c>
      <c r="C12" s="173">
        <f t="shared" si="0"/>
        <v>56</v>
      </c>
      <c r="D12" s="339">
        <f t="shared" si="1"/>
        <v>76</v>
      </c>
      <c r="E12" s="174">
        <f>'4'!E12</f>
        <v>56</v>
      </c>
      <c r="F12" s="331">
        <f>'4'!F12</f>
        <v>76</v>
      </c>
      <c r="G12" s="331">
        <f>'4'!M12</f>
        <v>0</v>
      </c>
      <c r="H12" s="331">
        <f>'4'!N12</f>
        <v>0</v>
      </c>
      <c r="I12" s="331">
        <f>'G''ozgon sh'!F49</f>
        <v>8</v>
      </c>
      <c r="J12" s="331">
        <f>'G''ozgon sh'!H49</f>
        <v>0</v>
      </c>
      <c r="K12" s="332">
        <f t="shared" si="2"/>
        <v>68</v>
      </c>
      <c r="L12" s="106">
        <v>10</v>
      </c>
      <c r="M12" s="106">
        <v>58</v>
      </c>
      <c r="N12" s="107">
        <v>0</v>
      </c>
      <c r="O12" s="107">
        <v>0</v>
      </c>
      <c r="P12" s="109">
        <v>8</v>
      </c>
      <c r="Q12" s="107">
        <v>61</v>
      </c>
      <c r="R12" s="107">
        <v>0</v>
      </c>
      <c r="S12" s="177">
        <f>'G''ozgon sh'!O49</f>
        <v>7</v>
      </c>
      <c r="T12" s="110">
        <v>0</v>
      </c>
      <c r="U12" s="111">
        <v>0</v>
      </c>
      <c r="V12" s="110">
        <v>6</v>
      </c>
      <c r="W12" s="111">
        <v>9</v>
      </c>
      <c r="X12" s="105"/>
      <c r="Y12" s="31"/>
      <c r="Z12" s="21"/>
      <c r="AA12" s="21"/>
      <c r="AB12" s="21"/>
      <c r="AC12" s="21"/>
      <c r="AD12" s="21"/>
    </row>
    <row r="13" spans="1:30" ht="48" customHeight="1">
      <c r="A13" s="83">
        <v>4</v>
      </c>
      <c r="B13" s="85" t="str">
        <f>'1'!B13</f>
        <v>Karmana tumani</v>
      </c>
      <c r="C13" s="173">
        <f t="shared" si="0"/>
        <v>300</v>
      </c>
      <c r="D13" s="339">
        <f t="shared" si="1"/>
        <v>446</v>
      </c>
      <c r="E13" s="174">
        <f>'4'!E13</f>
        <v>298</v>
      </c>
      <c r="F13" s="331">
        <f>'4'!F13</f>
        <v>446</v>
      </c>
      <c r="G13" s="331">
        <f>'4'!M13</f>
        <v>2</v>
      </c>
      <c r="H13" s="331">
        <f>'4'!N13</f>
        <v>0</v>
      </c>
      <c r="I13" s="331">
        <f>Karmana!F49</f>
        <v>129</v>
      </c>
      <c r="J13" s="331">
        <f>Karmana!H49</f>
        <v>0</v>
      </c>
      <c r="K13" s="332">
        <f t="shared" si="2"/>
        <v>317</v>
      </c>
      <c r="L13" s="106">
        <v>21</v>
      </c>
      <c r="M13" s="106">
        <v>296</v>
      </c>
      <c r="N13" s="107">
        <v>0</v>
      </c>
      <c r="O13" s="107">
        <v>0</v>
      </c>
      <c r="P13" s="109">
        <v>423</v>
      </c>
      <c r="Q13" s="107">
        <v>0</v>
      </c>
      <c r="R13" s="107">
        <v>0</v>
      </c>
      <c r="S13" s="177">
        <f>Karmana!O49</f>
        <v>23</v>
      </c>
      <c r="T13" s="110">
        <v>2</v>
      </c>
      <c r="U13" s="111">
        <v>0</v>
      </c>
      <c r="V13" s="110">
        <v>10</v>
      </c>
      <c r="W13" s="111">
        <v>7</v>
      </c>
      <c r="X13" s="105"/>
      <c r="Y13" s="31"/>
      <c r="Z13" s="21"/>
      <c r="AA13" s="21"/>
      <c r="AB13" s="21"/>
      <c r="AC13" s="21"/>
      <c r="AD13" s="21"/>
    </row>
    <row r="14" spans="1:30" ht="48" customHeight="1">
      <c r="A14" s="83">
        <v>5</v>
      </c>
      <c r="B14" s="85" t="str">
        <f>'1'!B14</f>
        <v>Konimex tumani</v>
      </c>
      <c r="C14" s="173">
        <f t="shared" si="0"/>
        <v>62</v>
      </c>
      <c r="D14" s="339">
        <f t="shared" si="1"/>
        <v>65</v>
      </c>
      <c r="E14" s="174">
        <f>'4'!E14</f>
        <v>60</v>
      </c>
      <c r="F14" s="331">
        <f>'4'!F14</f>
        <v>63</v>
      </c>
      <c r="G14" s="331">
        <f>'4'!M14</f>
        <v>2</v>
      </c>
      <c r="H14" s="331">
        <f>'4'!N14</f>
        <v>2</v>
      </c>
      <c r="I14" s="331">
        <f>Konimex!F49</f>
        <v>15</v>
      </c>
      <c r="J14" s="331">
        <f>Konimex!H49</f>
        <v>0</v>
      </c>
      <c r="K14" s="332">
        <f t="shared" si="2"/>
        <v>50</v>
      </c>
      <c r="L14" s="106">
        <v>6</v>
      </c>
      <c r="M14" s="106">
        <v>42</v>
      </c>
      <c r="N14" s="107">
        <v>0</v>
      </c>
      <c r="O14" s="107">
        <v>2</v>
      </c>
      <c r="P14" s="109">
        <v>23</v>
      </c>
      <c r="Q14" s="107">
        <v>35</v>
      </c>
      <c r="R14" s="107">
        <v>0</v>
      </c>
      <c r="S14" s="177">
        <f>Konimex!O49</f>
        <v>7</v>
      </c>
      <c r="T14" s="110">
        <v>0</v>
      </c>
      <c r="U14" s="111">
        <v>0</v>
      </c>
      <c r="V14" s="110">
        <v>7</v>
      </c>
      <c r="W14" s="111">
        <v>7</v>
      </c>
      <c r="X14" s="105"/>
      <c r="Y14" s="31"/>
      <c r="Z14" s="21"/>
      <c r="AA14" s="21"/>
      <c r="AB14" s="21"/>
      <c r="AC14" s="21"/>
      <c r="AD14" s="21"/>
    </row>
    <row r="15" spans="1:30" ht="48" customHeight="1">
      <c r="A15" s="83">
        <v>6</v>
      </c>
      <c r="B15" s="85" t="str">
        <f>'1'!B15</f>
        <v>Qiziltepa tumani</v>
      </c>
      <c r="C15" s="173">
        <f t="shared" si="0"/>
        <v>146</v>
      </c>
      <c r="D15" s="339">
        <f t="shared" si="1"/>
        <v>271</v>
      </c>
      <c r="E15" s="174">
        <f>'4'!E15</f>
        <v>143</v>
      </c>
      <c r="F15" s="331">
        <f>'4'!F15</f>
        <v>271</v>
      </c>
      <c r="G15" s="331">
        <f>'4'!M15</f>
        <v>3</v>
      </c>
      <c r="H15" s="331">
        <f>'4'!N15</f>
        <v>0</v>
      </c>
      <c r="I15" s="331">
        <f>Qiziltepa!F49</f>
        <v>29</v>
      </c>
      <c r="J15" s="331">
        <f>Qiziltepa!H49</f>
        <v>3</v>
      </c>
      <c r="K15" s="332">
        <f t="shared" si="2"/>
        <v>239</v>
      </c>
      <c r="L15" s="106">
        <v>158</v>
      </c>
      <c r="M15" s="106">
        <v>79</v>
      </c>
      <c r="N15" s="107">
        <v>2</v>
      </c>
      <c r="O15" s="107">
        <v>0</v>
      </c>
      <c r="P15" s="109">
        <v>270</v>
      </c>
      <c r="Q15" s="107">
        <v>0</v>
      </c>
      <c r="R15" s="107">
        <v>0</v>
      </c>
      <c r="S15" s="177">
        <f>Qiziltepa!O49</f>
        <v>1</v>
      </c>
      <c r="T15" s="110">
        <v>0</v>
      </c>
      <c r="U15" s="111">
        <v>4</v>
      </c>
      <c r="V15" s="110">
        <v>10</v>
      </c>
      <c r="W15" s="111">
        <v>8</v>
      </c>
      <c r="X15" s="105"/>
      <c r="Y15" s="31"/>
      <c r="Z15" s="21"/>
      <c r="AA15" s="21"/>
      <c r="AB15" s="21"/>
      <c r="AC15" s="21"/>
      <c r="AD15" s="21"/>
    </row>
    <row r="16" spans="1:30" ht="48" customHeight="1">
      <c r="A16" s="83">
        <v>7</v>
      </c>
      <c r="B16" s="85" t="str">
        <f>'1'!B16</f>
        <v>Navbahor tumani</v>
      </c>
      <c r="C16" s="173">
        <f t="shared" si="0"/>
        <v>220</v>
      </c>
      <c r="D16" s="339">
        <f t="shared" si="1"/>
        <v>211</v>
      </c>
      <c r="E16" s="174">
        <f>'4'!E16</f>
        <v>215</v>
      </c>
      <c r="F16" s="331">
        <f>'4'!F16</f>
        <v>207</v>
      </c>
      <c r="G16" s="331">
        <f>'4'!M16</f>
        <v>5</v>
      </c>
      <c r="H16" s="331">
        <f>'4'!N16</f>
        <v>4</v>
      </c>
      <c r="I16" s="331">
        <f>Navbahor!F49</f>
        <v>71</v>
      </c>
      <c r="J16" s="331">
        <f>Navbahor!H49</f>
        <v>2</v>
      </c>
      <c r="K16" s="332">
        <f t="shared" si="2"/>
        <v>138</v>
      </c>
      <c r="L16" s="106">
        <v>14</v>
      </c>
      <c r="M16" s="106">
        <v>124</v>
      </c>
      <c r="N16" s="107">
        <v>0</v>
      </c>
      <c r="O16" s="107">
        <v>0</v>
      </c>
      <c r="P16" s="109">
        <v>204</v>
      </c>
      <c r="Q16" s="107">
        <v>0</v>
      </c>
      <c r="R16" s="107">
        <v>0</v>
      </c>
      <c r="S16" s="177">
        <f>Navbahor!O49</f>
        <v>7</v>
      </c>
      <c r="T16" s="112">
        <v>0</v>
      </c>
      <c r="U16" s="113">
        <v>0</v>
      </c>
      <c r="V16" s="112">
        <v>17</v>
      </c>
      <c r="W16" s="113">
        <v>18</v>
      </c>
      <c r="X16" s="105"/>
      <c r="Y16" s="31"/>
      <c r="Z16" s="21"/>
      <c r="AA16" s="21"/>
      <c r="AB16" s="21"/>
      <c r="AC16" s="21"/>
      <c r="AD16" s="21"/>
    </row>
    <row r="17" spans="1:30" ht="48" customHeight="1">
      <c r="A17" s="83">
        <v>8</v>
      </c>
      <c r="B17" s="85" t="str">
        <f>'1'!B17</f>
        <v>Nurota tumani</v>
      </c>
      <c r="C17" s="173">
        <f t="shared" si="0"/>
        <v>181</v>
      </c>
      <c r="D17" s="339">
        <f t="shared" si="1"/>
        <v>164</v>
      </c>
      <c r="E17" s="174">
        <f>'4'!E17</f>
        <v>147</v>
      </c>
      <c r="F17" s="331">
        <f>'4'!F17</f>
        <v>138</v>
      </c>
      <c r="G17" s="331">
        <f>'4'!M17</f>
        <v>34</v>
      </c>
      <c r="H17" s="331">
        <f>'4'!N17</f>
        <v>26</v>
      </c>
      <c r="I17" s="331">
        <f>Nurota!F49</f>
        <v>14</v>
      </c>
      <c r="J17" s="331">
        <f>Nurota!H49</f>
        <v>7</v>
      </c>
      <c r="K17" s="332">
        <f t="shared" si="2"/>
        <v>143</v>
      </c>
      <c r="L17" s="106">
        <v>57</v>
      </c>
      <c r="M17" s="106">
        <v>72</v>
      </c>
      <c r="N17" s="107">
        <v>0</v>
      </c>
      <c r="O17" s="107">
        <v>14</v>
      </c>
      <c r="P17" s="109">
        <v>117</v>
      </c>
      <c r="Q17" s="107">
        <v>38</v>
      </c>
      <c r="R17" s="107">
        <v>0</v>
      </c>
      <c r="S17" s="177">
        <f>Nurota!O49</f>
        <v>9</v>
      </c>
      <c r="T17" s="112">
        <v>0</v>
      </c>
      <c r="U17" s="111">
        <v>1</v>
      </c>
      <c r="V17" s="112">
        <v>0</v>
      </c>
      <c r="W17" s="113">
        <v>8</v>
      </c>
      <c r="X17" s="105"/>
      <c r="Y17" s="31"/>
      <c r="Z17" s="21"/>
      <c r="AA17" s="21"/>
      <c r="AB17" s="21"/>
      <c r="AC17" s="21"/>
      <c r="AD17" s="21"/>
    </row>
    <row r="18" spans="1:30" ht="48" customHeight="1">
      <c r="A18" s="83">
        <v>9</v>
      </c>
      <c r="B18" s="85" t="str">
        <f>'1'!B18</f>
        <v>Tomdi tumani</v>
      </c>
      <c r="C18" s="173">
        <f t="shared" si="0"/>
        <v>72</v>
      </c>
      <c r="D18" s="339">
        <f t="shared" si="1"/>
        <v>75</v>
      </c>
      <c r="E18" s="174">
        <f>'4'!E18</f>
        <v>69</v>
      </c>
      <c r="F18" s="331">
        <f>'4'!F18</f>
        <v>74</v>
      </c>
      <c r="G18" s="331">
        <f>'4'!M18</f>
        <v>3</v>
      </c>
      <c r="H18" s="331">
        <f>'4'!N18</f>
        <v>1</v>
      </c>
      <c r="I18" s="331">
        <f>Tomdi!F49</f>
        <v>6</v>
      </c>
      <c r="J18" s="331">
        <f>Tomdi!H49</f>
        <v>3</v>
      </c>
      <c r="K18" s="332">
        <f t="shared" si="2"/>
        <v>66</v>
      </c>
      <c r="L18" s="106">
        <v>16</v>
      </c>
      <c r="M18" s="106">
        <v>50</v>
      </c>
      <c r="N18" s="107">
        <v>0</v>
      </c>
      <c r="O18" s="107">
        <v>0</v>
      </c>
      <c r="P18" s="109">
        <v>71</v>
      </c>
      <c r="Q18" s="107">
        <v>0</v>
      </c>
      <c r="R18" s="107">
        <v>0</v>
      </c>
      <c r="S18" s="177">
        <f>Tomdi!O49</f>
        <v>4</v>
      </c>
      <c r="T18" s="110">
        <v>0</v>
      </c>
      <c r="U18" s="111">
        <v>0</v>
      </c>
      <c r="V18" s="110">
        <v>6</v>
      </c>
      <c r="W18" s="111">
        <v>14</v>
      </c>
      <c r="X18" s="105"/>
      <c r="Y18" s="31"/>
      <c r="Z18" s="21"/>
      <c r="AA18" s="21"/>
      <c r="AB18" s="21"/>
      <c r="AC18" s="21"/>
      <c r="AD18" s="21"/>
    </row>
    <row r="19" spans="1:30" ht="48" customHeight="1">
      <c r="A19" s="83">
        <v>10</v>
      </c>
      <c r="B19" s="85" t="str">
        <f>'1'!B19</f>
        <v>Uchquduq tumani</v>
      </c>
      <c r="C19" s="173">
        <f t="shared" si="0"/>
        <v>124</v>
      </c>
      <c r="D19" s="339">
        <f t="shared" si="1"/>
        <v>117</v>
      </c>
      <c r="E19" s="174">
        <f>'4'!E19</f>
        <v>120</v>
      </c>
      <c r="F19" s="331">
        <f>'4'!F19</f>
        <v>104</v>
      </c>
      <c r="G19" s="331">
        <f>'4'!M19</f>
        <v>4</v>
      </c>
      <c r="H19" s="331">
        <f>'4'!N19</f>
        <v>13</v>
      </c>
      <c r="I19" s="331">
        <f>Uchquduq!F49</f>
        <v>16</v>
      </c>
      <c r="J19" s="331">
        <f>Uchquduq!H49</f>
        <v>3</v>
      </c>
      <c r="K19" s="332">
        <f t="shared" si="2"/>
        <v>98</v>
      </c>
      <c r="L19" s="106">
        <v>98</v>
      </c>
      <c r="M19" s="106">
        <v>0</v>
      </c>
      <c r="N19" s="107">
        <v>0</v>
      </c>
      <c r="O19" s="107">
        <v>0</v>
      </c>
      <c r="P19" s="109">
        <v>117</v>
      </c>
      <c r="Q19" s="107">
        <v>0</v>
      </c>
      <c r="R19" s="107">
        <v>0</v>
      </c>
      <c r="S19" s="177">
        <f>Uchquduq!O49</f>
        <v>0</v>
      </c>
      <c r="T19" s="112">
        <v>0</v>
      </c>
      <c r="U19" s="113">
        <v>0</v>
      </c>
      <c r="V19" s="112">
        <v>0</v>
      </c>
      <c r="W19" s="113">
        <v>0</v>
      </c>
      <c r="X19" s="105"/>
      <c r="Y19" s="31"/>
      <c r="Z19" s="21"/>
      <c r="AA19" s="21"/>
      <c r="AB19" s="21"/>
      <c r="AC19" s="21"/>
      <c r="AD19" s="21"/>
    </row>
    <row r="20" spans="1:30" ht="48" customHeight="1" thickBot="1">
      <c r="A20" s="83">
        <v>11</v>
      </c>
      <c r="B20" s="85" t="str">
        <f>'1'!B20</f>
        <v xml:space="preserve">Xatirchi tumani </v>
      </c>
      <c r="C20" s="173">
        <f t="shared" si="0"/>
        <v>354</v>
      </c>
      <c r="D20" s="339">
        <f t="shared" si="1"/>
        <v>406</v>
      </c>
      <c r="E20" s="175">
        <f>'4'!E20</f>
        <v>350</v>
      </c>
      <c r="F20" s="335">
        <f>'4'!F20</f>
        <v>401</v>
      </c>
      <c r="G20" s="335">
        <f>'4'!M20</f>
        <v>4</v>
      </c>
      <c r="H20" s="335">
        <f>'4'!N20</f>
        <v>5</v>
      </c>
      <c r="I20" s="335">
        <f>Xatirchi!F49</f>
        <v>86</v>
      </c>
      <c r="J20" s="335">
        <f>Xatirchi!H49</f>
        <v>20</v>
      </c>
      <c r="K20" s="336">
        <f t="shared" si="2"/>
        <v>300</v>
      </c>
      <c r="L20" s="114">
        <v>19</v>
      </c>
      <c r="M20" s="114">
        <v>199</v>
      </c>
      <c r="N20" s="115">
        <v>1</v>
      </c>
      <c r="O20" s="115">
        <v>81</v>
      </c>
      <c r="P20" s="109">
        <v>352</v>
      </c>
      <c r="Q20" s="107">
        <v>0</v>
      </c>
      <c r="R20" s="107">
        <v>0</v>
      </c>
      <c r="S20" s="177">
        <f>Xatirchi!O49</f>
        <v>54</v>
      </c>
      <c r="T20" s="110">
        <v>1</v>
      </c>
      <c r="U20" s="111">
        <v>0</v>
      </c>
      <c r="V20" s="110">
        <v>21</v>
      </c>
      <c r="W20" s="111">
        <v>14</v>
      </c>
      <c r="X20" s="105"/>
      <c r="Y20" s="31"/>
      <c r="Z20" s="21"/>
      <c r="AA20" s="21"/>
      <c r="AB20" s="21"/>
      <c r="AC20" s="21"/>
      <c r="AD20" s="21"/>
    </row>
    <row r="21" spans="1:30" s="1" customFormat="1" ht="48" customHeight="1" thickBot="1">
      <c r="A21" s="442" t="s">
        <v>24</v>
      </c>
      <c r="B21" s="443"/>
      <c r="C21" s="178">
        <f t="shared" ref="C21:W21" si="3">SUM(C10:C20)</f>
        <v>2100</v>
      </c>
      <c r="D21" s="179">
        <f t="shared" si="3"/>
        <v>2427</v>
      </c>
      <c r="E21" s="337">
        <f t="shared" si="3"/>
        <v>2039</v>
      </c>
      <c r="F21" s="181">
        <f t="shared" si="3"/>
        <v>2372</v>
      </c>
      <c r="G21" s="337">
        <f t="shared" si="3"/>
        <v>61</v>
      </c>
      <c r="H21" s="181">
        <f t="shared" si="3"/>
        <v>55</v>
      </c>
      <c r="I21" s="337">
        <f t="shared" si="3"/>
        <v>625</v>
      </c>
      <c r="J21" s="296">
        <f t="shared" si="3"/>
        <v>38</v>
      </c>
      <c r="K21" s="337">
        <f t="shared" si="3"/>
        <v>1764</v>
      </c>
      <c r="L21" s="296">
        <f t="shared" si="3"/>
        <v>417</v>
      </c>
      <c r="M21" s="296">
        <f t="shared" si="3"/>
        <v>1247</v>
      </c>
      <c r="N21" s="296">
        <f t="shared" si="3"/>
        <v>3</v>
      </c>
      <c r="O21" s="297">
        <f t="shared" si="3"/>
        <v>97</v>
      </c>
      <c r="P21" s="178">
        <f t="shared" si="3"/>
        <v>2046</v>
      </c>
      <c r="Q21" s="181">
        <f t="shared" si="3"/>
        <v>211</v>
      </c>
      <c r="R21" s="181">
        <f t="shared" si="3"/>
        <v>4</v>
      </c>
      <c r="S21" s="179">
        <f t="shared" si="3"/>
        <v>166</v>
      </c>
      <c r="T21" s="178">
        <f t="shared" si="3"/>
        <v>3</v>
      </c>
      <c r="U21" s="179">
        <f t="shared" si="3"/>
        <v>7</v>
      </c>
      <c r="V21" s="180">
        <f t="shared" si="3"/>
        <v>92</v>
      </c>
      <c r="W21" s="179">
        <f t="shared" si="3"/>
        <v>110</v>
      </c>
      <c r="X21" s="105"/>
      <c r="Y21" s="31"/>
      <c r="Z21" s="21"/>
      <c r="AA21" s="21"/>
      <c r="AB21" s="21"/>
      <c r="AC21" s="21"/>
      <c r="AD21" s="21"/>
    </row>
    <row r="22" spans="1:30" s="1" customFormat="1" ht="30">
      <c r="A22" s="28"/>
      <c r="B22" s="28"/>
      <c r="C22" s="25"/>
      <c r="D22" s="27"/>
      <c r="E22" s="25"/>
      <c r="F22" s="25"/>
      <c r="G22" s="26"/>
      <c r="H22" s="25"/>
      <c r="I22" s="24"/>
      <c r="J22" s="24"/>
      <c r="K22" s="24"/>
      <c r="L22" s="24"/>
      <c r="M22" s="24"/>
      <c r="N22" s="24"/>
      <c r="O22" s="24"/>
      <c r="P22" s="23"/>
      <c r="Q22" s="23"/>
      <c r="R22" s="23"/>
      <c r="S22" s="23"/>
      <c r="T22" s="23"/>
      <c r="U22" s="23"/>
      <c r="V22" s="23"/>
      <c r="W22" s="23"/>
      <c r="X22" s="22"/>
      <c r="Y22" s="31"/>
    </row>
    <row r="23" spans="1:30" ht="35.25" customHeight="1">
      <c r="B23" s="445" t="s">
        <v>9</v>
      </c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</row>
    <row r="24" spans="1:30" ht="27.75">
      <c r="C24" s="20"/>
      <c r="D24" s="20"/>
      <c r="H24" s="29"/>
      <c r="I24" s="33"/>
      <c r="J24" s="33"/>
      <c r="K24" s="5"/>
      <c r="L24" s="441"/>
      <c r="M24" s="441"/>
      <c r="R24" s="19"/>
    </row>
    <row r="25" spans="1:30" ht="46.5">
      <c r="A25" s="18"/>
      <c r="B25" s="17"/>
      <c r="C25" s="17"/>
      <c r="D25" s="17"/>
      <c r="E25" s="16"/>
      <c r="F25" s="16"/>
      <c r="G25" s="16"/>
      <c r="H25" s="16"/>
      <c r="I25" s="16"/>
      <c r="J25" s="16"/>
      <c r="K25" s="16"/>
      <c r="L25" s="15"/>
      <c r="M25" s="14"/>
      <c r="N25" s="13"/>
      <c r="O25" s="13"/>
      <c r="P25" s="13"/>
      <c r="Q25" s="13"/>
      <c r="R25" s="13"/>
    </row>
    <row r="26" spans="1:30" ht="45.7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  <c r="M26" s="8"/>
      <c r="N26" s="5"/>
      <c r="O26" s="5"/>
      <c r="P26" s="5"/>
      <c r="Q26" s="5"/>
      <c r="R26" s="5"/>
    </row>
    <row r="27" spans="1:30" ht="35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/>
      <c r="N27" s="11"/>
      <c r="O27" s="11"/>
      <c r="P27" s="11"/>
      <c r="Q27" s="11"/>
      <c r="R27" s="11"/>
      <c r="S27" s="9"/>
      <c r="T27" s="9"/>
      <c r="U27" s="9"/>
      <c r="V27" s="9"/>
      <c r="W27" s="10"/>
      <c r="X27" s="9"/>
      <c r="Y27" s="32"/>
    </row>
    <row r="28" spans="1:30" ht="45.7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  <c r="M28" s="8"/>
      <c r="N28" s="5"/>
      <c r="O28" s="5"/>
      <c r="P28" s="5"/>
      <c r="Q28" s="5"/>
      <c r="R28" s="5"/>
    </row>
    <row r="29" spans="1:30" ht="45.75">
      <c r="A29" s="7"/>
      <c r="B29" s="7"/>
      <c r="C29" s="7"/>
      <c r="D29" s="7"/>
      <c r="E29" s="7"/>
      <c r="F29" s="7"/>
      <c r="G29" s="6"/>
      <c r="H29" s="5"/>
      <c r="I29" s="5"/>
      <c r="J29" s="5"/>
      <c r="K29" s="5"/>
      <c r="L29" s="5"/>
      <c r="M29" s="8"/>
      <c r="N29" s="5"/>
      <c r="O29" s="5"/>
      <c r="P29" s="5"/>
      <c r="Q29" s="5"/>
      <c r="R29" s="5"/>
    </row>
    <row r="30" spans="1:30" ht="45.75">
      <c r="A30" s="7"/>
      <c r="B30" s="7"/>
      <c r="C30" s="7"/>
      <c r="D30" s="7"/>
      <c r="E30" s="7"/>
      <c r="F30" s="7"/>
      <c r="G30" s="6"/>
      <c r="H30" s="5"/>
      <c r="I30" s="5"/>
      <c r="J30" s="5"/>
      <c r="K30" s="5"/>
    </row>
    <row r="34" spans="4:4">
      <c r="D34" s="30"/>
    </row>
  </sheetData>
  <sheetProtection algorithmName="SHA-512" hashValue="a6/dZtmgKswh7OD9HHlCLnEfnuxzcLAJ3QRcSEeH8lTdJEhtavPAnlePPjS3z5tepspSs6V0Q8pyBNLyurQj9Q==" saltValue="8J3OwQuIxjkdHZiFiak0vg==" spinCount="100000" sheet="1" objects="1" scenarios="1"/>
  <mergeCells count="29">
    <mergeCell ref="X4:X9"/>
    <mergeCell ref="L24:M24"/>
    <mergeCell ref="A21:B21"/>
    <mergeCell ref="T5:U7"/>
    <mergeCell ref="V5:W7"/>
    <mergeCell ref="E6:F7"/>
    <mergeCell ref="G6:H7"/>
    <mergeCell ref="I6:I8"/>
    <mergeCell ref="J6:J8"/>
    <mergeCell ref="K6:O6"/>
    <mergeCell ref="B23:V23"/>
    <mergeCell ref="N7:N8"/>
    <mergeCell ref="O7:O8"/>
    <mergeCell ref="A1:W1"/>
    <mergeCell ref="A2:W2"/>
    <mergeCell ref="O3:Q3"/>
    <mergeCell ref="V3:W3"/>
    <mergeCell ref="A4:A8"/>
    <mergeCell ref="B4:B8"/>
    <mergeCell ref="C4:D7"/>
    <mergeCell ref="P6:P8"/>
    <mergeCell ref="Q6:Q8"/>
    <mergeCell ref="R6:R8"/>
    <mergeCell ref="S6:S8"/>
    <mergeCell ref="K7:K8"/>
    <mergeCell ref="L7:M7"/>
    <mergeCell ref="E4:W4"/>
    <mergeCell ref="E5:H5"/>
    <mergeCell ref="I5:S5"/>
  </mergeCells>
  <printOptions horizontalCentered="1"/>
  <pageMargins left="0.23622047244094491" right="3.937007874015748E-2" top="0.39370078740157483" bottom="3.937007874015748E-2" header="7.874015748031496E-2" footer="7.874015748031496E-2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34"/>
  <sheetViews>
    <sheetView view="pageBreakPreview" zoomScale="55" zoomScaleNormal="55" zoomScaleSheetLayoutView="55" workbookViewId="0">
      <pane xSplit="2" ySplit="9" topLeftCell="C10" activePane="bottomRight" state="frozen"/>
      <selection activeCell="L11" sqref="L11:Q48"/>
      <selection pane="topRight" activeCell="L11" sqref="L11:Q48"/>
      <selection pane="bottomLeft" activeCell="L11" sqref="L11:Q48"/>
      <selection pane="bottomRight" activeCell="J18" sqref="J18"/>
    </sheetView>
  </sheetViews>
  <sheetFormatPr defaultRowHeight="27.75"/>
  <cols>
    <col min="1" max="1" width="7" style="50" customWidth="1"/>
    <col min="2" max="2" width="48.85546875" style="50" customWidth="1"/>
    <col min="3" max="3" width="14" style="50" customWidth="1"/>
    <col min="4" max="4" width="15" style="50" customWidth="1"/>
    <col min="5" max="5" width="14" style="50" customWidth="1"/>
    <col min="6" max="6" width="14.7109375" style="50" customWidth="1"/>
    <col min="7" max="7" width="15.140625" style="50" customWidth="1"/>
    <col min="8" max="8" width="15.7109375" style="50" customWidth="1"/>
    <col min="9" max="20" width="14.42578125" style="50" customWidth="1"/>
    <col min="21" max="21" width="12.5703125" style="50" customWidth="1"/>
    <col min="22" max="22" width="14.85546875" style="50" customWidth="1"/>
    <col min="23" max="23" width="16" style="50" customWidth="1"/>
    <col min="24" max="24" width="12.42578125" style="50" customWidth="1"/>
    <col min="25" max="25" width="13.85546875" style="50" customWidth="1"/>
    <col min="26" max="26" width="13.140625" style="50" customWidth="1"/>
    <col min="27" max="27" width="13.42578125" style="50" customWidth="1"/>
    <col min="28" max="29" width="10.85546875" style="50" bestFit="1" customWidth="1"/>
    <col min="30" max="31" width="9.140625" style="50"/>
    <col min="32" max="32" width="10.85546875" style="50" bestFit="1" customWidth="1"/>
    <col min="33" max="256" width="9.140625" style="50"/>
    <col min="257" max="257" width="6.140625" style="50" customWidth="1"/>
    <col min="258" max="258" width="55" style="50" customWidth="1"/>
    <col min="259" max="260" width="12.7109375" style="50" customWidth="1"/>
    <col min="261" max="274" width="10.7109375" style="50" customWidth="1"/>
    <col min="275" max="275" width="12.28515625" style="50" customWidth="1"/>
    <col min="276" max="276" width="10.7109375" style="50" customWidth="1"/>
    <col min="277" max="512" width="9.140625" style="50"/>
    <col min="513" max="513" width="6.140625" style="50" customWidth="1"/>
    <col min="514" max="514" width="55" style="50" customWidth="1"/>
    <col min="515" max="516" width="12.7109375" style="50" customWidth="1"/>
    <col min="517" max="530" width="10.7109375" style="50" customWidth="1"/>
    <col min="531" max="531" width="12.28515625" style="50" customWidth="1"/>
    <col min="532" max="532" width="10.7109375" style="50" customWidth="1"/>
    <col min="533" max="768" width="9.140625" style="50"/>
    <col min="769" max="769" width="6.140625" style="50" customWidth="1"/>
    <col min="770" max="770" width="55" style="50" customWidth="1"/>
    <col min="771" max="772" width="12.7109375" style="50" customWidth="1"/>
    <col min="773" max="786" width="10.7109375" style="50" customWidth="1"/>
    <col min="787" max="787" width="12.28515625" style="50" customWidth="1"/>
    <col min="788" max="788" width="10.7109375" style="50" customWidth="1"/>
    <col min="789" max="1024" width="9.140625" style="50"/>
    <col min="1025" max="1025" width="6.140625" style="50" customWidth="1"/>
    <col min="1026" max="1026" width="55" style="50" customWidth="1"/>
    <col min="1027" max="1028" width="12.7109375" style="50" customWidth="1"/>
    <col min="1029" max="1042" width="10.7109375" style="50" customWidth="1"/>
    <col min="1043" max="1043" width="12.28515625" style="50" customWidth="1"/>
    <col min="1044" max="1044" width="10.7109375" style="50" customWidth="1"/>
    <col min="1045" max="1280" width="9.140625" style="50"/>
    <col min="1281" max="1281" width="6.140625" style="50" customWidth="1"/>
    <col min="1282" max="1282" width="55" style="50" customWidth="1"/>
    <col min="1283" max="1284" width="12.7109375" style="50" customWidth="1"/>
    <col min="1285" max="1298" width="10.7109375" style="50" customWidth="1"/>
    <col min="1299" max="1299" width="12.28515625" style="50" customWidth="1"/>
    <col min="1300" max="1300" width="10.7109375" style="50" customWidth="1"/>
    <col min="1301" max="1536" width="9.140625" style="50"/>
    <col min="1537" max="1537" width="6.140625" style="50" customWidth="1"/>
    <col min="1538" max="1538" width="55" style="50" customWidth="1"/>
    <col min="1539" max="1540" width="12.7109375" style="50" customWidth="1"/>
    <col min="1541" max="1554" width="10.7109375" style="50" customWidth="1"/>
    <col min="1555" max="1555" width="12.28515625" style="50" customWidth="1"/>
    <col min="1556" max="1556" width="10.7109375" style="50" customWidth="1"/>
    <col min="1557" max="1792" width="9.140625" style="50"/>
    <col min="1793" max="1793" width="6.140625" style="50" customWidth="1"/>
    <col min="1794" max="1794" width="55" style="50" customWidth="1"/>
    <col min="1795" max="1796" width="12.7109375" style="50" customWidth="1"/>
    <col min="1797" max="1810" width="10.7109375" style="50" customWidth="1"/>
    <col min="1811" max="1811" width="12.28515625" style="50" customWidth="1"/>
    <col min="1812" max="1812" width="10.7109375" style="50" customWidth="1"/>
    <col min="1813" max="2048" width="9.140625" style="50"/>
    <col min="2049" max="2049" width="6.140625" style="50" customWidth="1"/>
    <col min="2050" max="2050" width="55" style="50" customWidth="1"/>
    <col min="2051" max="2052" width="12.7109375" style="50" customWidth="1"/>
    <col min="2053" max="2066" width="10.7109375" style="50" customWidth="1"/>
    <col min="2067" max="2067" width="12.28515625" style="50" customWidth="1"/>
    <col min="2068" max="2068" width="10.7109375" style="50" customWidth="1"/>
    <col min="2069" max="2304" width="9.140625" style="50"/>
    <col min="2305" max="2305" width="6.140625" style="50" customWidth="1"/>
    <col min="2306" max="2306" width="55" style="50" customWidth="1"/>
    <col min="2307" max="2308" width="12.7109375" style="50" customWidth="1"/>
    <col min="2309" max="2322" width="10.7109375" style="50" customWidth="1"/>
    <col min="2323" max="2323" width="12.28515625" style="50" customWidth="1"/>
    <col min="2324" max="2324" width="10.7109375" style="50" customWidth="1"/>
    <col min="2325" max="2560" width="9.140625" style="50"/>
    <col min="2561" max="2561" width="6.140625" style="50" customWidth="1"/>
    <col min="2562" max="2562" width="55" style="50" customWidth="1"/>
    <col min="2563" max="2564" width="12.7109375" style="50" customWidth="1"/>
    <col min="2565" max="2578" width="10.7109375" style="50" customWidth="1"/>
    <col min="2579" max="2579" width="12.28515625" style="50" customWidth="1"/>
    <col min="2580" max="2580" width="10.7109375" style="50" customWidth="1"/>
    <col min="2581" max="2816" width="9.140625" style="50"/>
    <col min="2817" max="2817" width="6.140625" style="50" customWidth="1"/>
    <col min="2818" max="2818" width="55" style="50" customWidth="1"/>
    <col min="2819" max="2820" width="12.7109375" style="50" customWidth="1"/>
    <col min="2821" max="2834" width="10.7109375" style="50" customWidth="1"/>
    <col min="2835" max="2835" width="12.28515625" style="50" customWidth="1"/>
    <col min="2836" max="2836" width="10.7109375" style="50" customWidth="1"/>
    <col min="2837" max="3072" width="9.140625" style="50"/>
    <col min="3073" max="3073" width="6.140625" style="50" customWidth="1"/>
    <col min="3074" max="3074" width="55" style="50" customWidth="1"/>
    <col min="3075" max="3076" width="12.7109375" style="50" customWidth="1"/>
    <col min="3077" max="3090" width="10.7109375" style="50" customWidth="1"/>
    <col min="3091" max="3091" width="12.28515625" style="50" customWidth="1"/>
    <col min="3092" max="3092" width="10.7109375" style="50" customWidth="1"/>
    <col min="3093" max="3328" width="9.140625" style="50"/>
    <col min="3329" max="3329" width="6.140625" style="50" customWidth="1"/>
    <col min="3330" max="3330" width="55" style="50" customWidth="1"/>
    <col min="3331" max="3332" width="12.7109375" style="50" customWidth="1"/>
    <col min="3333" max="3346" width="10.7109375" style="50" customWidth="1"/>
    <col min="3347" max="3347" width="12.28515625" style="50" customWidth="1"/>
    <col min="3348" max="3348" width="10.7109375" style="50" customWidth="1"/>
    <col min="3349" max="3584" width="9.140625" style="50"/>
    <col min="3585" max="3585" width="6.140625" style="50" customWidth="1"/>
    <col min="3586" max="3586" width="55" style="50" customWidth="1"/>
    <col min="3587" max="3588" width="12.7109375" style="50" customWidth="1"/>
    <col min="3589" max="3602" width="10.7109375" style="50" customWidth="1"/>
    <col min="3603" max="3603" width="12.28515625" style="50" customWidth="1"/>
    <col min="3604" max="3604" width="10.7109375" style="50" customWidth="1"/>
    <col min="3605" max="3840" width="9.140625" style="50"/>
    <col min="3841" max="3841" width="6.140625" style="50" customWidth="1"/>
    <col min="3842" max="3842" width="55" style="50" customWidth="1"/>
    <col min="3843" max="3844" width="12.7109375" style="50" customWidth="1"/>
    <col min="3845" max="3858" width="10.7109375" style="50" customWidth="1"/>
    <col min="3859" max="3859" width="12.28515625" style="50" customWidth="1"/>
    <col min="3860" max="3860" width="10.7109375" style="50" customWidth="1"/>
    <col min="3861" max="4096" width="9.140625" style="50"/>
    <col min="4097" max="4097" width="6.140625" style="50" customWidth="1"/>
    <col min="4098" max="4098" width="55" style="50" customWidth="1"/>
    <col min="4099" max="4100" width="12.7109375" style="50" customWidth="1"/>
    <col min="4101" max="4114" width="10.7109375" style="50" customWidth="1"/>
    <col min="4115" max="4115" width="12.28515625" style="50" customWidth="1"/>
    <col min="4116" max="4116" width="10.7109375" style="50" customWidth="1"/>
    <col min="4117" max="4352" width="9.140625" style="50"/>
    <col min="4353" max="4353" width="6.140625" style="50" customWidth="1"/>
    <col min="4354" max="4354" width="55" style="50" customWidth="1"/>
    <col min="4355" max="4356" width="12.7109375" style="50" customWidth="1"/>
    <col min="4357" max="4370" width="10.7109375" style="50" customWidth="1"/>
    <col min="4371" max="4371" width="12.28515625" style="50" customWidth="1"/>
    <col min="4372" max="4372" width="10.7109375" style="50" customWidth="1"/>
    <col min="4373" max="4608" width="9.140625" style="50"/>
    <col min="4609" max="4609" width="6.140625" style="50" customWidth="1"/>
    <col min="4610" max="4610" width="55" style="50" customWidth="1"/>
    <col min="4611" max="4612" width="12.7109375" style="50" customWidth="1"/>
    <col min="4613" max="4626" width="10.7109375" style="50" customWidth="1"/>
    <col min="4627" max="4627" width="12.28515625" style="50" customWidth="1"/>
    <col min="4628" max="4628" width="10.7109375" style="50" customWidth="1"/>
    <col min="4629" max="4864" width="9.140625" style="50"/>
    <col min="4865" max="4865" width="6.140625" style="50" customWidth="1"/>
    <col min="4866" max="4866" width="55" style="50" customWidth="1"/>
    <col min="4867" max="4868" width="12.7109375" style="50" customWidth="1"/>
    <col min="4869" max="4882" width="10.7109375" style="50" customWidth="1"/>
    <col min="4883" max="4883" width="12.28515625" style="50" customWidth="1"/>
    <col min="4884" max="4884" width="10.7109375" style="50" customWidth="1"/>
    <col min="4885" max="5120" width="9.140625" style="50"/>
    <col min="5121" max="5121" width="6.140625" style="50" customWidth="1"/>
    <col min="5122" max="5122" width="55" style="50" customWidth="1"/>
    <col min="5123" max="5124" width="12.7109375" style="50" customWidth="1"/>
    <col min="5125" max="5138" width="10.7109375" style="50" customWidth="1"/>
    <col min="5139" max="5139" width="12.28515625" style="50" customWidth="1"/>
    <col min="5140" max="5140" width="10.7109375" style="50" customWidth="1"/>
    <col min="5141" max="5376" width="9.140625" style="50"/>
    <col min="5377" max="5377" width="6.140625" style="50" customWidth="1"/>
    <col min="5378" max="5378" width="55" style="50" customWidth="1"/>
    <col min="5379" max="5380" width="12.7109375" style="50" customWidth="1"/>
    <col min="5381" max="5394" width="10.7109375" style="50" customWidth="1"/>
    <col min="5395" max="5395" width="12.28515625" style="50" customWidth="1"/>
    <col min="5396" max="5396" width="10.7109375" style="50" customWidth="1"/>
    <col min="5397" max="5632" width="9.140625" style="50"/>
    <col min="5633" max="5633" width="6.140625" style="50" customWidth="1"/>
    <col min="5634" max="5634" width="55" style="50" customWidth="1"/>
    <col min="5635" max="5636" width="12.7109375" style="50" customWidth="1"/>
    <col min="5637" max="5650" width="10.7109375" style="50" customWidth="1"/>
    <col min="5651" max="5651" width="12.28515625" style="50" customWidth="1"/>
    <col min="5652" max="5652" width="10.7109375" style="50" customWidth="1"/>
    <col min="5653" max="5888" width="9.140625" style="50"/>
    <col min="5889" max="5889" width="6.140625" style="50" customWidth="1"/>
    <col min="5890" max="5890" width="55" style="50" customWidth="1"/>
    <col min="5891" max="5892" width="12.7109375" style="50" customWidth="1"/>
    <col min="5893" max="5906" width="10.7109375" style="50" customWidth="1"/>
    <col min="5907" max="5907" width="12.28515625" style="50" customWidth="1"/>
    <col min="5908" max="5908" width="10.7109375" style="50" customWidth="1"/>
    <col min="5909" max="6144" width="9.140625" style="50"/>
    <col min="6145" max="6145" width="6.140625" style="50" customWidth="1"/>
    <col min="6146" max="6146" width="55" style="50" customWidth="1"/>
    <col min="6147" max="6148" width="12.7109375" style="50" customWidth="1"/>
    <col min="6149" max="6162" width="10.7109375" style="50" customWidth="1"/>
    <col min="6163" max="6163" width="12.28515625" style="50" customWidth="1"/>
    <col min="6164" max="6164" width="10.7109375" style="50" customWidth="1"/>
    <col min="6165" max="6400" width="9.140625" style="50"/>
    <col min="6401" max="6401" width="6.140625" style="50" customWidth="1"/>
    <col min="6402" max="6402" width="55" style="50" customWidth="1"/>
    <col min="6403" max="6404" width="12.7109375" style="50" customWidth="1"/>
    <col min="6405" max="6418" width="10.7109375" style="50" customWidth="1"/>
    <col min="6419" max="6419" width="12.28515625" style="50" customWidth="1"/>
    <col min="6420" max="6420" width="10.7109375" style="50" customWidth="1"/>
    <col min="6421" max="6656" width="9.140625" style="50"/>
    <col min="6657" max="6657" width="6.140625" style="50" customWidth="1"/>
    <col min="6658" max="6658" width="55" style="50" customWidth="1"/>
    <col min="6659" max="6660" width="12.7109375" style="50" customWidth="1"/>
    <col min="6661" max="6674" width="10.7109375" style="50" customWidth="1"/>
    <col min="6675" max="6675" width="12.28515625" style="50" customWidth="1"/>
    <col min="6676" max="6676" width="10.7109375" style="50" customWidth="1"/>
    <col min="6677" max="6912" width="9.140625" style="50"/>
    <col min="6913" max="6913" width="6.140625" style="50" customWidth="1"/>
    <col min="6914" max="6914" width="55" style="50" customWidth="1"/>
    <col min="6915" max="6916" width="12.7109375" style="50" customWidth="1"/>
    <col min="6917" max="6930" width="10.7109375" style="50" customWidth="1"/>
    <col min="6931" max="6931" width="12.28515625" style="50" customWidth="1"/>
    <col min="6932" max="6932" width="10.7109375" style="50" customWidth="1"/>
    <col min="6933" max="7168" width="9.140625" style="50"/>
    <col min="7169" max="7169" width="6.140625" style="50" customWidth="1"/>
    <col min="7170" max="7170" width="55" style="50" customWidth="1"/>
    <col min="7171" max="7172" width="12.7109375" style="50" customWidth="1"/>
    <col min="7173" max="7186" width="10.7109375" style="50" customWidth="1"/>
    <col min="7187" max="7187" width="12.28515625" style="50" customWidth="1"/>
    <col min="7188" max="7188" width="10.7109375" style="50" customWidth="1"/>
    <col min="7189" max="7424" width="9.140625" style="50"/>
    <col min="7425" max="7425" width="6.140625" style="50" customWidth="1"/>
    <col min="7426" max="7426" width="55" style="50" customWidth="1"/>
    <col min="7427" max="7428" width="12.7109375" style="50" customWidth="1"/>
    <col min="7429" max="7442" width="10.7109375" style="50" customWidth="1"/>
    <col min="7443" max="7443" width="12.28515625" style="50" customWidth="1"/>
    <col min="7444" max="7444" width="10.7109375" style="50" customWidth="1"/>
    <col min="7445" max="7680" width="9.140625" style="50"/>
    <col min="7681" max="7681" width="6.140625" style="50" customWidth="1"/>
    <col min="7682" max="7682" width="55" style="50" customWidth="1"/>
    <col min="7683" max="7684" width="12.7109375" style="50" customWidth="1"/>
    <col min="7685" max="7698" width="10.7109375" style="50" customWidth="1"/>
    <col min="7699" max="7699" width="12.28515625" style="50" customWidth="1"/>
    <col min="7700" max="7700" width="10.7109375" style="50" customWidth="1"/>
    <col min="7701" max="7936" width="9.140625" style="50"/>
    <col min="7937" max="7937" width="6.140625" style="50" customWidth="1"/>
    <col min="7938" max="7938" width="55" style="50" customWidth="1"/>
    <col min="7939" max="7940" width="12.7109375" style="50" customWidth="1"/>
    <col min="7941" max="7954" width="10.7109375" style="50" customWidth="1"/>
    <col min="7955" max="7955" width="12.28515625" style="50" customWidth="1"/>
    <col min="7956" max="7956" width="10.7109375" style="50" customWidth="1"/>
    <col min="7957" max="8192" width="9.140625" style="50"/>
    <col min="8193" max="8193" width="6.140625" style="50" customWidth="1"/>
    <col min="8194" max="8194" width="55" style="50" customWidth="1"/>
    <col min="8195" max="8196" width="12.7109375" style="50" customWidth="1"/>
    <col min="8197" max="8210" width="10.7109375" style="50" customWidth="1"/>
    <col min="8211" max="8211" width="12.28515625" style="50" customWidth="1"/>
    <col min="8212" max="8212" width="10.7109375" style="50" customWidth="1"/>
    <col min="8213" max="8448" width="9.140625" style="50"/>
    <col min="8449" max="8449" width="6.140625" style="50" customWidth="1"/>
    <col min="8450" max="8450" width="55" style="50" customWidth="1"/>
    <col min="8451" max="8452" width="12.7109375" style="50" customWidth="1"/>
    <col min="8453" max="8466" width="10.7109375" style="50" customWidth="1"/>
    <col min="8467" max="8467" width="12.28515625" style="50" customWidth="1"/>
    <col min="8468" max="8468" width="10.7109375" style="50" customWidth="1"/>
    <col min="8469" max="8704" width="9.140625" style="50"/>
    <col min="8705" max="8705" width="6.140625" style="50" customWidth="1"/>
    <col min="8706" max="8706" width="55" style="50" customWidth="1"/>
    <col min="8707" max="8708" width="12.7109375" style="50" customWidth="1"/>
    <col min="8709" max="8722" width="10.7109375" style="50" customWidth="1"/>
    <col min="8723" max="8723" width="12.28515625" style="50" customWidth="1"/>
    <col min="8724" max="8724" width="10.7109375" style="50" customWidth="1"/>
    <col min="8725" max="8960" width="9.140625" style="50"/>
    <col min="8961" max="8961" width="6.140625" style="50" customWidth="1"/>
    <col min="8962" max="8962" width="55" style="50" customWidth="1"/>
    <col min="8963" max="8964" width="12.7109375" style="50" customWidth="1"/>
    <col min="8965" max="8978" width="10.7109375" style="50" customWidth="1"/>
    <col min="8979" max="8979" width="12.28515625" style="50" customWidth="1"/>
    <col min="8980" max="8980" width="10.7109375" style="50" customWidth="1"/>
    <col min="8981" max="9216" width="9.140625" style="50"/>
    <col min="9217" max="9217" width="6.140625" style="50" customWidth="1"/>
    <col min="9218" max="9218" width="55" style="50" customWidth="1"/>
    <col min="9219" max="9220" width="12.7109375" style="50" customWidth="1"/>
    <col min="9221" max="9234" width="10.7109375" style="50" customWidth="1"/>
    <col min="9235" max="9235" width="12.28515625" style="50" customWidth="1"/>
    <col min="9236" max="9236" width="10.7109375" style="50" customWidth="1"/>
    <col min="9237" max="9472" width="9.140625" style="50"/>
    <col min="9473" max="9473" width="6.140625" style="50" customWidth="1"/>
    <col min="9474" max="9474" width="55" style="50" customWidth="1"/>
    <col min="9475" max="9476" width="12.7109375" style="50" customWidth="1"/>
    <col min="9477" max="9490" width="10.7109375" style="50" customWidth="1"/>
    <col min="9491" max="9491" width="12.28515625" style="50" customWidth="1"/>
    <col min="9492" max="9492" width="10.7109375" style="50" customWidth="1"/>
    <col min="9493" max="9728" width="9.140625" style="50"/>
    <col min="9729" max="9729" width="6.140625" style="50" customWidth="1"/>
    <col min="9730" max="9730" width="55" style="50" customWidth="1"/>
    <col min="9731" max="9732" width="12.7109375" style="50" customWidth="1"/>
    <col min="9733" max="9746" width="10.7109375" style="50" customWidth="1"/>
    <col min="9747" max="9747" width="12.28515625" style="50" customWidth="1"/>
    <col min="9748" max="9748" width="10.7109375" style="50" customWidth="1"/>
    <col min="9749" max="9984" width="9.140625" style="50"/>
    <col min="9985" max="9985" width="6.140625" style="50" customWidth="1"/>
    <col min="9986" max="9986" width="55" style="50" customWidth="1"/>
    <col min="9987" max="9988" width="12.7109375" style="50" customWidth="1"/>
    <col min="9989" max="10002" width="10.7109375" style="50" customWidth="1"/>
    <col min="10003" max="10003" width="12.28515625" style="50" customWidth="1"/>
    <col min="10004" max="10004" width="10.7109375" style="50" customWidth="1"/>
    <col min="10005" max="10240" width="9.140625" style="50"/>
    <col min="10241" max="10241" width="6.140625" style="50" customWidth="1"/>
    <col min="10242" max="10242" width="55" style="50" customWidth="1"/>
    <col min="10243" max="10244" width="12.7109375" style="50" customWidth="1"/>
    <col min="10245" max="10258" width="10.7109375" style="50" customWidth="1"/>
    <col min="10259" max="10259" width="12.28515625" style="50" customWidth="1"/>
    <col min="10260" max="10260" width="10.7109375" style="50" customWidth="1"/>
    <col min="10261" max="10496" width="9.140625" style="50"/>
    <col min="10497" max="10497" width="6.140625" style="50" customWidth="1"/>
    <col min="10498" max="10498" width="55" style="50" customWidth="1"/>
    <col min="10499" max="10500" width="12.7109375" style="50" customWidth="1"/>
    <col min="10501" max="10514" width="10.7109375" style="50" customWidth="1"/>
    <col min="10515" max="10515" width="12.28515625" style="50" customWidth="1"/>
    <col min="10516" max="10516" width="10.7109375" style="50" customWidth="1"/>
    <col min="10517" max="10752" width="9.140625" style="50"/>
    <col min="10753" max="10753" width="6.140625" style="50" customWidth="1"/>
    <col min="10754" max="10754" width="55" style="50" customWidth="1"/>
    <col min="10755" max="10756" width="12.7109375" style="50" customWidth="1"/>
    <col min="10757" max="10770" width="10.7109375" style="50" customWidth="1"/>
    <col min="10771" max="10771" width="12.28515625" style="50" customWidth="1"/>
    <col min="10772" max="10772" width="10.7109375" style="50" customWidth="1"/>
    <col min="10773" max="11008" width="9.140625" style="50"/>
    <col min="11009" max="11009" width="6.140625" style="50" customWidth="1"/>
    <col min="11010" max="11010" width="55" style="50" customWidth="1"/>
    <col min="11011" max="11012" width="12.7109375" style="50" customWidth="1"/>
    <col min="11013" max="11026" width="10.7109375" style="50" customWidth="1"/>
    <col min="11027" max="11027" width="12.28515625" style="50" customWidth="1"/>
    <col min="11028" max="11028" width="10.7109375" style="50" customWidth="1"/>
    <col min="11029" max="11264" width="9.140625" style="50"/>
    <col min="11265" max="11265" width="6.140625" style="50" customWidth="1"/>
    <col min="11266" max="11266" width="55" style="50" customWidth="1"/>
    <col min="11267" max="11268" width="12.7109375" style="50" customWidth="1"/>
    <col min="11269" max="11282" width="10.7109375" style="50" customWidth="1"/>
    <col min="11283" max="11283" width="12.28515625" style="50" customWidth="1"/>
    <col min="11284" max="11284" width="10.7109375" style="50" customWidth="1"/>
    <col min="11285" max="11520" width="9.140625" style="50"/>
    <col min="11521" max="11521" width="6.140625" style="50" customWidth="1"/>
    <col min="11522" max="11522" width="55" style="50" customWidth="1"/>
    <col min="11523" max="11524" width="12.7109375" style="50" customWidth="1"/>
    <col min="11525" max="11538" width="10.7109375" style="50" customWidth="1"/>
    <col min="11539" max="11539" width="12.28515625" style="50" customWidth="1"/>
    <col min="11540" max="11540" width="10.7109375" style="50" customWidth="1"/>
    <col min="11541" max="11776" width="9.140625" style="50"/>
    <col min="11777" max="11777" width="6.140625" style="50" customWidth="1"/>
    <col min="11778" max="11778" width="55" style="50" customWidth="1"/>
    <col min="11779" max="11780" width="12.7109375" style="50" customWidth="1"/>
    <col min="11781" max="11794" width="10.7109375" style="50" customWidth="1"/>
    <col min="11795" max="11795" width="12.28515625" style="50" customWidth="1"/>
    <col min="11796" max="11796" width="10.7109375" style="50" customWidth="1"/>
    <col min="11797" max="12032" width="9.140625" style="50"/>
    <col min="12033" max="12033" width="6.140625" style="50" customWidth="1"/>
    <col min="12034" max="12034" width="55" style="50" customWidth="1"/>
    <col min="12035" max="12036" width="12.7109375" style="50" customWidth="1"/>
    <col min="12037" max="12050" width="10.7109375" style="50" customWidth="1"/>
    <col min="12051" max="12051" width="12.28515625" style="50" customWidth="1"/>
    <col min="12052" max="12052" width="10.7109375" style="50" customWidth="1"/>
    <col min="12053" max="12288" width="9.140625" style="50"/>
    <col min="12289" max="12289" width="6.140625" style="50" customWidth="1"/>
    <col min="12290" max="12290" width="55" style="50" customWidth="1"/>
    <col min="12291" max="12292" width="12.7109375" style="50" customWidth="1"/>
    <col min="12293" max="12306" width="10.7109375" style="50" customWidth="1"/>
    <col min="12307" max="12307" width="12.28515625" style="50" customWidth="1"/>
    <col min="12308" max="12308" width="10.7109375" style="50" customWidth="1"/>
    <col min="12309" max="12544" width="9.140625" style="50"/>
    <col min="12545" max="12545" width="6.140625" style="50" customWidth="1"/>
    <col min="12546" max="12546" width="55" style="50" customWidth="1"/>
    <col min="12547" max="12548" width="12.7109375" style="50" customWidth="1"/>
    <col min="12549" max="12562" width="10.7109375" style="50" customWidth="1"/>
    <col min="12563" max="12563" width="12.28515625" style="50" customWidth="1"/>
    <col min="12564" max="12564" width="10.7109375" style="50" customWidth="1"/>
    <col min="12565" max="12800" width="9.140625" style="50"/>
    <col min="12801" max="12801" width="6.140625" style="50" customWidth="1"/>
    <col min="12802" max="12802" width="55" style="50" customWidth="1"/>
    <col min="12803" max="12804" width="12.7109375" style="50" customWidth="1"/>
    <col min="12805" max="12818" width="10.7109375" style="50" customWidth="1"/>
    <col min="12819" max="12819" width="12.28515625" style="50" customWidth="1"/>
    <col min="12820" max="12820" width="10.7109375" style="50" customWidth="1"/>
    <col min="12821" max="13056" width="9.140625" style="50"/>
    <col min="13057" max="13057" width="6.140625" style="50" customWidth="1"/>
    <col min="13058" max="13058" width="55" style="50" customWidth="1"/>
    <col min="13059" max="13060" width="12.7109375" style="50" customWidth="1"/>
    <col min="13061" max="13074" width="10.7109375" style="50" customWidth="1"/>
    <col min="13075" max="13075" width="12.28515625" style="50" customWidth="1"/>
    <col min="13076" max="13076" width="10.7109375" style="50" customWidth="1"/>
    <col min="13077" max="13312" width="9.140625" style="50"/>
    <col min="13313" max="13313" width="6.140625" style="50" customWidth="1"/>
    <col min="13314" max="13314" width="55" style="50" customWidth="1"/>
    <col min="13315" max="13316" width="12.7109375" style="50" customWidth="1"/>
    <col min="13317" max="13330" width="10.7109375" style="50" customWidth="1"/>
    <col min="13331" max="13331" width="12.28515625" style="50" customWidth="1"/>
    <col min="13332" max="13332" width="10.7109375" style="50" customWidth="1"/>
    <col min="13333" max="13568" width="9.140625" style="50"/>
    <col min="13569" max="13569" width="6.140625" style="50" customWidth="1"/>
    <col min="13570" max="13570" width="55" style="50" customWidth="1"/>
    <col min="13571" max="13572" width="12.7109375" style="50" customWidth="1"/>
    <col min="13573" max="13586" width="10.7109375" style="50" customWidth="1"/>
    <col min="13587" max="13587" width="12.28515625" style="50" customWidth="1"/>
    <col min="13588" max="13588" width="10.7109375" style="50" customWidth="1"/>
    <col min="13589" max="13824" width="9.140625" style="50"/>
    <col min="13825" max="13825" width="6.140625" style="50" customWidth="1"/>
    <col min="13826" max="13826" width="55" style="50" customWidth="1"/>
    <col min="13827" max="13828" width="12.7109375" style="50" customWidth="1"/>
    <col min="13829" max="13842" width="10.7109375" style="50" customWidth="1"/>
    <col min="13843" max="13843" width="12.28515625" style="50" customWidth="1"/>
    <col min="13844" max="13844" width="10.7109375" style="50" customWidth="1"/>
    <col min="13845" max="14080" width="9.140625" style="50"/>
    <col min="14081" max="14081" width="6.140625" style="50" customWidth="1"/>
    <col min="14082" max="14082" width="55" style="50" customWidth="1"/>
    <col min="14083" max="14084" width="12.7109375" style="50" customWidth="1"/>
    <col min="14085" max="14098" width="10.7109375" style="50" customWidth="1"/>
    <col min="14099" max="14099" width="12.28515625" style="50" customWidth="1"/>
    <col min="14100" max="14100" width="10.7109375" style="50" customWidth="1"/>
    <col min="14101" max="14336" width="9.140625" style="50"/>
    <col min="14337" max="14337" width="6.140625" style="50" customWidth="1"/>
    <col min="14338" max="14338" width="55" style="50" customWidth="1"/>
    <col min="14339" max="14340" width="12.7109375" style="50" customWidth="1"/>
    <col min="14341" max="14354" width="10.7109375" style="50" customWidth="1"/>
    <col min="14355" max="14355" width="12.28515625" style="50" customWidth="1"/>
    <col min="14356" max="14356" width="10.7109375" style="50" customWidth="1"/>
    <col min="14357" max="14592" width="9.140625" style="50"/>
    <col min="14593" max="14593" width="6.140625" style="50" customWidth="1"/>
    <col min="14594" max="14594" width="55" style="50" customWidth="1"/>
    <col min="14595" max="14596" width="12.7109375" style="50" customWidth="1"/>
    <col min="14597" max="14610" width="10.7109375" style="50" customWidth="1"/>
    <col min="14611" max="14611" width="12.28515625" style="50" customWidth="1"/>
    <col min="14612" max="14612" width="10.7109375" style="50" customWidth="1"/>
    <col min="14613" max="14848" width="9.140625" style="50"/>
    <col min="14849" max="14849" width="6.140625" style="50" customWidth="1"/>
    <col min="14850" max="14850" width="55" style="50" customWidth="1"/>
    <col min="14851" max="14852" width="12.7109375" style="50" customWidth="1"/>
    <col min="14853" max="14866" width="10.7109375" style="50" customWidth="1"/>
    <col min="14867" max="14867" width="12.28515625" style="50" customWidth="1"/>
    <col min="14868" max="14868" width="10.7109375" style="50" customWidth="1"/>
    <col min="14869" max="15104" width="9.140625" style="50"/>
    <col min="15105" max="15105" width="6.140625" style="50" customWidth="1"/>
    <col min="15106" max="15106" width="55" style="50" customWidth="1"/>
    <col min="15107" max="15108" width="12.7109375" style="50" customWidth="1"/>
    <col min="15109" max="15122" width="10.7109375" style="50" customWidth="1"/>
    <col min="15123" max="15123" width="12.28515625" style="50" customWidth="1"/>
    <col min="15124" max="15124" width="10.7109375" style="50" customWidth="1"/>
    <col min="15125" max="15360" width="9.140625" style="50"/>
    <col min="15361" max="15361" width="6.140625" style="50" customWidth="1"/>
    <col min="15362" max="15362" width="55" style="50" customWidth="1"/>
    <col min="15363" max="15364" width="12.7109375" style="50" customWidth="1"/>
    <col min="15365" max="15378" width="10.7109375" style="50" customWidth="1"/>
    <col min="15379" max="15379" width="12.28515625" style="50" customWidth="1"/>
    <col min="15380" max="15380" width="10.7109375" style="50" customWidth="1"/>
    <col min="15381" max="15616" width="9.140625" style="50"/>
    <col min="15617" max="15617" width="6.140625" style="50" customWidth="1"/>
    <col min="15618" max="15618" width="55" style="50" customWidth="1"/>
    <col min="15619" max="15620" width="12.7109375" style="50" customWidth="1"/>
    <col min="15621" max="15634" width="10.7109375" style="50" customWidth="1"/>
    <col min="15635" max="15635" width="12.28515625" style="50" customWidth="1"/>
    <col min="15636" max="15636" width="10.7109375" style="50" customWidth="1"/>
    <col min="15637" max="15872" width="9.140625" style="50"/>
    <col min="15873" max="15873" width="6.140625" style="50" customWidth="1"/>
    <col min="15874" max="15874" width="55" style="50" customWidth="1"/>
    <col min="15875" max="15876" width="12.7109375" style="50" customWidth="1"/>
    <col min="15877" max="15890" width="10.7109375" style="50" customWidth="1"/>
    <col min="15891" max="15891" width="12.28515625" style="50" customWidth="1"/>
    <col min="15892" max="15892" width="10.7109375" style="50" customWidth="1"/>
    <col min="15893" max="16128" width="9.140625" style="50"/>
    <col min="16129" max="16129" width="6.140625" style="50" customWidth="1"/>
    <col min="16130" max="16130" width="55" style="50" customWidth="1"/>
    <col min="16131" max="16132" width="12.7109375" style="50" customWidth="1"/>
    <col min="16133" max="16146" width="10.7109375" style="50" customWidth="1"/>
    <col min="16147" max="16147" width="12.28515625" style="50" customWidth="1"/>
    <col min="16148" max="16148" width="10.7109375" style="50" customWidth="1"/>
    <col min="16149" max="16384" width="9.140625" style="50"/>
  </cols>
  <sheetData>
    <row r="1" spans="1:27" ht="33" customHeight="1">
      <c r="A1" s="459" t="s">
        <v>224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</row>
    <row r="2" spans="1:27" ht="36.6" customHeight="1">
      <c r="A2" s="459" t="s">
        <v>203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</row>
    <row r="3" spans="1:27" ht="28.5" thickBo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458" t="s">
        <v>204</v>
      </c>
      <c r="S3" s="458"/>
      <c r="T3" s="458"/>
    </row>
    <row r="4" spans="1:27" ht="28.5" customHeight="1">
      <c r="A4" s="460" t="s">
        <v>16</v>
      </c>
      <c r="B4" s="398" t="s">
        <v>28</v>
      </c>
      <c r="C4" s="452" t="s">
        <v>29</v>
      </c>
      <c r="D4" s="452"/>
      <c r="E4" s="454" t="str">
        <f>'[1]3'!E4:W4</f>
        <v>Shu jumladan</v>
      </c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6"/>
    </row>
    <row r="5" spans="1:27" ht="36.6" customHeight="1">
      <c r="A5" s="461"/>
      <c r="B5" s="399"/>
      <c r="C5" s="453"/>
      <c r="D5" s="453"/>
      <c r="E5" s="411" t="s">
        <v>44</v>
      </c>
      <c r="F5" s="411"/>
      <c r="G5" s="411"/>
      <c r="H5" s="411"/>
      <c r="I5" s="411"/>
      <c r="J5" s="411"/>
      <c r="K5" s="411"/>
      <c r="L5" s="411"/>
      <c r="M5" s="411" t="s">
        <v>45</v>
      </c>
      <c r="N5" s="411"/>
      <c r="O5" s="411"/>
      <c r="P5" s="411"/>
      <c r="Q5" s="411"/>
      <c r="R5" s="411"/>
      <c r="S5" s="411"/>
      <c r="T5" s="457"/>
    </row>
    <row r="6" spans="1:27" ht="26.45" customHeight="1">
      <c r="A6" s="461"/>
      <c r="B6" s="399"/>
      <c r="C6" s="453"/>
      <c r="D6" s="453"/>
      <c r="E6" s="451" t="s">
        <v>46</v>
      </c>
      <c r="F6" s="451"/>
      <c r="G6" s="411" t="s">
        <v>30</v>
      </c>
      <c r="H6" s="411"/>
      <c r="I6" s="411"/>
      <c r="J6" s="411"/>
      <c r="K6" s="411"/>
      <c r="L6" s="411"/>
      <c r="M6" s="451" t="s">
        <v>46</v>
      </c>
      <c r="N6" s="451"/>
      <c r="O6" s="411" t="s">
        <v>30</v>
      </c>
      <c r="P6" s="411"/>
      <c r="Q6" s="411"/>
      <c r="R6" s="411"/>
      <c r="S6" s="411"/>
      <c r="T6" s="457"/>
    </row>
    <row r="7" spans="1:27" ht="27.6" customHeight="1">
      <c r="A7" s="461"/>
      <c r="B7" s="399"/>
      <c r="C7" s="453"/>
      <c r="D7" s="453"/>
      <c r="E7" s="451"/>
      <c r="F7" s="451"/>
      <c r="G7" s="411" t="s">
        <v>47</v>
      </c>
      <c r="H7" s="411"/>
      <c r="I7" s="411" t="s">
        <v>48</v>
      </c>
      <c r="J7" s="411"/>
      <c r="K7" s="411" t="s">
        <v>49</v>
      </c>
      <c r="L7" s="411"/>
      <c r="M7" s="451"/>
      <c r="N7" s="451"/>
      <c r="O7" s="411" t="s">
        <v>47</v>
      </c>
      <c r="P7" s="411"/>
      <c r="Q7" s="411" t="s">
        <v>48</v>
      </c>
      <c r="R7" s="411"/>
      <c r="S7" s="411" t="s">
        <v>49</v>
      </c>
      <c r="T7" s="457"/>
    </row>
    <row r="8" spans="1:27" ht="33.6" customHeight="1" thickBot="1">
      <c r="A8" s="462"/>
      <c r="B8" s="463"/>
      <c r="C8" s="117" t="str">
        <f>'1а'!C8</f>
        <v>2025-y</v>
      </c>
      <c r="D8" s="117" t="str">
        <f>'1а'!D8</f>
        <v>2026-y</v>
      </c>
      <c r="E8" s="117" t="str">
        <f>'1а'!C8</f>
        <v>2025-y</v>
      </c>
      <c r="F8" s="117" t="str">
        <f>'1а'!D8</f>
        <v>2026-y</v>
      </c>
      <c r="G8" s="117" t="str">
        <f>'1а'!C8</f>
        <v>2025-y</v>
      </c>
      <c r="H8" s="117" t="str">
        <f>'1а'!D8</f>
        <v>2026-y</v>
      </c>
      <c r="I8" s="117" t="str">
        <f>'1а'!C8</f>
        <v>2025-y</v>
      </c>
      <c r="J8" s="117" t="str">
        <f>'1а'!D8</f>
        <v>2026-y</v>
      </c>
      <c r="K8" s="117" t="str">
        <f>'1а'!C8</f>
        <v>2025-y</v>
      </c>
      <c r="L8" s="117" t="str">
        <f>'1а'!D8</f>
        <v>2026-y</v>
      </c>
      <c r="M8" s="117" t="str">
        <f>'1а'!C8</f>
        <v>2025-y</v>
      </c>
      <c r="N8" s="117" t="str">
        <f>'1а'!D8</f>
        <v>2026-y</v>
      </c>
      <c r="O8" s="117" t="str">
        <f>'1а'!C8</f>
        <v>2025-y</v>
      </c>
      <c r="P8" s="117" t="str">
        <f>'1а'!D8</f>
        <v>2026-y</v>
      </c>
      <c r="Q8" s="117" t="str">
        <f>'1а'!C8</f>
        <v>2025-y</v>
      </c>
      <c r="R8" s="117" t="str">
        <f>'1а'!D8</f>
        <v>2026-y</v>
      </c>
      <c r="S8" s="117" t="str">
        <f>'1а'!C8</f>
        <v>2025-y</v>
      </c>
      <c r="T8" s="120" t="str">
        <f>'1а'!D8</f>
        <v>2026-y</v>
      </c>
    </row>
    <row r="9" spans="1:27" ht="28.5" thickBot="1">
      <c r="A9" s="314">
        <v>1</v>
      </c>
      <c r="B9" s="315">
        <v>2</v>
      </c>
      <c r="C9" s="315">
        <v>3</v>
      </c>
      <c r="D9" s="315">
        <v>4</v>
      </c>
      <c r="E9" s="315">
        <v>5</v>
      </c>
      <c r="F9" s="315">
        <v>6</v>
      </c>
      <c r="G9" s="315">
        <v>7</v>
      </c>
      <c r="H9" s="315">
        <v>8</v>
      </c>
      <c r="I9" s="315">
        <v>9</v>
      </c>
      <c r="J9" s="315">
        <v>10</v>
      </c>
      <c r="K9" s="315">
        <v>11</v>
      </c>
      <c r="L9" s="315">
        <v>12</v>
      </c>
      <c r="M9" s="315">
        <v>13</v>
      </c>
      <c r="N9" s="315">
        <v>14</v>
      </c>
      <c r="O9" s="315">
        <v>15</v>
      </c>
      <c r="P9" s="315">
        <v>16</v>
      </c>
      <c r="Q9" s="315">
        <v>17</v>
      </c>
      <c r="R9" s="315">
        <v>18</v>
      </c>
      <c r="S9" s="315">
        <v>19</v>
      </c>
      <c r="T9" s="316">
        <v>20</v>
      </c>
    </row>
    <row r="10" spans="1:27" ht="45" customHeight="1">
      <c r="A10" s="298">
        <v>1</v>
      </c>
      <c r="B10" s="311" t="str">
        <f>'1'!B10</f>
        <v>Navoiy shahar</v>
      </c>
      <c r="C10" s="340">
        <f t="shared" ref="C10:C20" si="0">E10+M10</f>
        <v>397</v>
      </c>
      <c r="D10" s="308">
        <f>F10+N10</f>
        <v>412</v>
      </c>
      <c r="E10" s="340">
        <f>G10+I10+K10</f>
        <v>393</v>
      </c>
      <c r="F10" s="302">
        <f>H10+J10+L10</f>
        <v>408</v>
      </c>
      <c r="G10" s="100">
        <v>391</v>
      </c>
      <c r="H10" s="100">
        <v>406</v>
      </c>
      <c r="I10" s="100">
        <v>2</v>
      </c>
      <c r="J10" s="100">
        <v>2</v>
      </c>
      <c r="K10" s="100">
        <v>0</v>
      </c>
      <c r="L10" s="101">
        <v>0</v>
      </c>
      <c r="M10" s="305">
        <f>O10+Q10+S10</f>
        <v>4</v>
      </c>
      <c r="N10" s="302">
        <f>P10+R10+T10</f>
        <v>4</v>
      </c>
      <c r="O10" s="100">
        <v>4</v>
      </c>
      <c r="P10" s="100">
        <v>4</v>
      </c>
      <c r="Q10" s="303">
        <v>0</v>
      </c>
      <c r="R10" s="303">
        <v>0</v>
      </c>
      <c r="S10" s="303">
        <v>0</v>
      </c>
      <c r="T10" s="304">
        <v>0</v>
      </c>
      <c r="U10" s="289"/>
      <c r="V10" s="289"/>
      <c r="W10" s="289"/>
      <c r="X10" s="290"/>
      <c r="Y10" s="290"/>
      <c r="Z10" s="289"/>
      <c r="AA10" s="289"/>
    </row>
    <row r="11" spans="1:27" ht="45" customHeight="1">
      <c r="A11" s="299">
        <v>2</v>
      </c>
      <c r="B11" s="312" t="str">
        <f>'1'!B11</f>
        <v>Zarafshon shahar</v>
      </c>
      <c r="C11" s="341">
        <f t="shared" si="0"/>
        <v>188</v>
      </c>
      <c r="D11" s="309">
        <f t="shared" ref="D11:D20" si="1">F11+N11</f>
        <v>184</v>
      </c>
      <c r="E11" s="341">
        <f t="shared" ref="E11:E20" si="2">G11+I11+K11</f>
        <v>188</v>
      </c>
      <c r="F11" s="182">
        <f t="shared" ref="F11:F20" si="3">H11+J11+L11</f>
        <v>184</v>
      </c>
      <c r="G11" s="107">
        <v>188</v>
      </c>
      <c r="H11" s="107">
        <v>184</v>
      </c>
      <c r="I11" s="107">
        <v>0</v>
      </c>
      <c r="J11" s="107">
        <v>0</v>
      </c>
      <c r="K11" s="107">
        <v>0</v>
      </c>
      <c r="L11" s="108">
        <v>0</v>
      </c>
      <c r="M11" s="306">
        <f t="shared" ref="M11:M20" si="4">O11+Q11+S11</f>
        <v>0</v>
      </c>
      <c r="N11" s="182">
        <f t="shared" ref="N11:N20" si="5">P11+R11+T11</f>
        <v>0</v>
      </c>
      <c r="O11" s="107">
        <v>0</v>
      </c>
      <c r="P11" s="107">
        <v>0</v>
      </c>
      <c r="Q11" s="282">
        <v>0</v>
      </c>
      <c r="R11" s="282">
        <v>0</v>
      </c>
      <c r="S11" s="282">
        <v>0</v>
      </c>
      <c r="T11" s="283">
        <v>0</v>
      </c>
      <c r="U11" s="289"/>
      <c r="V11" s="289"/>
      <c r="W11" s="289"/>
      <c r="X11" s="290"/>
      <c r="Y11" s="290"/>
      <c r="Z11" s="289"/>
      <c r="AA11" s="289"/>
    </row>
    <row r="12" spans="1:27" ht="45" customHeight="1">
      <c r="A12" s="299">
        <v>3</v>
      </c>
      <c r="B12" s="312" t="str">
        <f>'1'!B12</f>
        <v>G‘ozgon shahar</v>
      </c>
      <c r="C12" s="341">
        <f t="shared" si="0"/>
        <v>56</v>
      </c>
      <c r="D12" s="309">
        <f t="shared" si="1"/>
        <v>76</v>
      </c>
      <c r="E12" s="341">
        <f t="shared" si="2"/>
        <v>56</v>
      </c>
      <c r="F12" s="182">
        <f t="shared" si="3"/>
        <v>76</v>
      </c>
      <c r="G12" s="107">
        <v>55</v>
      </c>
      <c r="H12" s="107">
        <v>75</v>
      </c>
      <c r="I12" s="107">
        <v>0</v>
      </c>
      <c r="J12" s="107">
        <v>0</v>
      </c>
      <c r="K12" s="107">
        <v>1</v>
      </c>
      <c r="L12" s="108">
        <v>1</v>
      </c>
      <c r="M12" s="306">
        <f t="shared" si="4"/>
        <v>0</v>
      </c>
      <c r="N12" s="182">
        <f t="shared" si="5"/>
        <v>0</v>
      </c>
      <c r="O12" s="107">
        <v>0</v>
      </c>
      <c r="P12" s="107">
        <v>0</v>
      </c>
      <c r="Q12" s="282">
        <v>0</v>
      </c>
      <c r="R12" s="282">
        <v>0</v>
      </c>
      <c r="S12" s="282">
        <v>0</v>
      </c>
      <c r="T12" s="283">
        <v>0</v>
      </c>
      <c r="U12" s="289"/>
      <c r="V12" s="289"/>
      <c r="W12" s="289"/>
      <c r="X12" s="290"/>
      <c r="Y12" s="290"/>
      <c r="Z12" s="289"/>
      <c r="AA12" s="289"/>
    </row>
    <row r="13" spans="1:27" ht="45" customHeight="1">
      <c r="A13" s="299">
        <v>4</v>
      </c>
      <c r="B13" s="312" t="str">
        <f>'1'!B13</f>
        <v>Karmana tumani</v>
      </c>
      <c r="C13" s="341">
        <f t="shared" si="0"/>
        <v>300</v>
      </c>
      <c r="D13" s="309">
        <f t="shared" si="1"/>
        <v>446</v>
      </c>
      <c r="E13" s="341">
        <f t="shared" si="2"/>
        <v>298</v>
      </c>
      <c r="F13" s="182">
        <f t="shared" si="3"/>
        <v>446</v>
      </c>
      <c r="G13" s="107">
        <v>287</v>
      </c>
      <c r="H13" s="107">
        <v>418</v>
      </c>
      <c r="I13" s="107">
        <v>11</v>
      </c>
      <c r="J13" s="107">
        <v>28</v>
      </c>
      <c r="K13" s="107">
        <v>0</v>
      </c>
      <c r="L13" s="108">
        <v>0</v>
      </c>
      <c r="M13" s="306">
        <f t="shared" si="4"/>
        <v>2</v>
      </c>
      <c r="N13" s="182">
        <f t="shared" si="5"/>
        <v>0</v>
      </c>
      <c r="O13" s="285">
        <v>2</v>
      </c>
      <c r="P13" s="285">
        <v>0</v>
      </c>
      <c r="Q13" s="107">
        <v>0</v>
      </c>
      <c r="R13" s="107">
        <v>0</v>
      </c>
      <c r="S13" s="107">
        <v>0</v>
      </c>
      <c r="T13" s="286">
        <v>0</v>
      </c>
      <c r="U13" s="289"/>
      <c r="V13" s="289"/>
      <c r="W13" s="289"/>
      <c r="X13" s="290"/>
      <c r="Y13" s="290"/>
      <c r="Z13" s="289"/>
      <c r="AA13" s="289"/>
    </row>
    <row r="14" spans="1:27" ht="45" customHeight="1">
      <c r="A14" s="299">
        <v>5</v>
      </c>
      <c r="B14" s="312" t="str">
        <f>'1'!B14</f>
        <v>Konimex tumani</v>
      </c>
      <c r="C14" s="341">
        <f t="shared" si="0"/>
        <v>62</v>
      </c>
      <c r="D14" s="309">
        <f t="shared" si="1"/>
        <v>65</v>
      </c>
      <c r="E14" s="341">
        <f t="shared" si="2"/>
        <v>60</v>
      </c>
      <c r="F14" s="182">
        <f t="shared" si="3"/>
        <v>63</v>
      </c>
      <c r="G14" s="107">
        <v>55</v>
      </c>
      <c r="H14" s="107">
        <v>59</v>
      </c>
      <c r="I14" s="107">
        <v>3</v>
      </c>
      <c r="J14" s="107">
        <v>3</v>
      </c>
      <c r="K14" s="107">
        <v>2</v>
      </c>
      <c r="L14" s="108">
        <v>1</v>
      </c>
      <c r="M14" s="306">
        <f t="shared" si="4"/>
        <v>2</v>
      </c>
      <c r="N14" s="182">
        <f t="shared" si="5"/>
        <v>2</v>
      </c>
      <c r="O14" s="107">
        <v>2</v>
      </c>
      <c r="P14" s="107">
        <v>1</v>
      </c>
      <c r="Q14" s="282">
        <v>0</v>
      </c>
      <c r="R14" s="282">
        <v>1</v>
      </c>
      <c r="S14" s="282">
        <v>0</v>
      </c>
      <c r="T14" s="283">
        <v>0</v>
      </c>
      <c r="U14" s="289"/>
      <c r="V14" s="289"/>
      <c r="W14" s="289"/>
      <c r="X14" s="290"/>
      <c r="Y14" s="290"/>
      <c r="Z14" s="289"/>
      <c r="AA14" s="289"/>
    </row>
    <row r="15" spans="1:27" ht="45" customHeight="1">
      <c r="A15" s="299">
        <v>6</v>
      </c>
      <c r="B15" s="312" t="str">
        <f>'1'!B15</f>
        <v>Qiziltepa tumani</v>
      </c>
      <c r="C15" s="341">
        <f t="shared" si="0"/>
        <v>146</v>
      </c>
      <c r="D15" s="309">
        <f t="shared" si="1"/>
        <v>271</v>
      </c>
      <c r="E15" s="341">
        <f t="shared" si="2"/>
        <v>143</v>
      </c>
      <c r="F15" s="182">
        <f t="shared" si="3"/>
        <v>271</v>
      </c>
      <c r="G15" s="107">
        <v>143</v>
      </c>
      <c r="H15" s="107">
        <v>271</v>
      </c>
      <c r="I15" s="107">
        <v>0</v>
      </c>
      <c r="J15" s="107">
        <v>0</v>
      </c>
      <c r="K15" s="107">
        <v>0</v>
      </c>
      <c r="L15" s="108">
        <v>0</v>
      </c>
      <c r="M15" s="306">
        <f t="shared" si="4"/>
        <v>3</v>
      </c>
      <c r="N15" s="182">
        <f t="shared" si="5"/>
        <v>0</v>
      </c>
      <c r="O15" s="107">
        <v>3</v>
      </c>
      <c r="P15" s="107">
        <v>0</v>
      </c>
      <c r="Q15" s="284">
        <v>0</v>
      </c>
      <c r="R15" s="282">
        <v>0</v>
      </c>
      <c r="S15" s="282">
        <v>0</v>
      </c>
      <c r="T15" s="283">
        <v>0</v>
      </c>
      <c r="U15" s="289"/>
      <c r="V15" s="289"/>
      <c r="W15" s="289"/>
      <c r="X15" s="290"/>
      <c r="Y15" s="290"/>
      <c r="Z15" s="289"/>
      <c r="AA15" s="289"/>
    </row>
    <row r="16" spans="1:27" ht="45" customHeight="1">
      <c r="A16" s="299">
        <v>7</v>
      </c>
      <c r="B16" s="312" t="str">
        <f>'1'!B16</f>
        <v>Navbahor tumani</v>
      </c>
      <c r="C16" s="341">
        <f t="shared" si="0"/>
        <v>220</v>
      </c>
      <c r="D16" s="309">
        <f t="shared" si="1"/>
        <v>211</v>
      </c>
      <c r="E16" s="341">
        <f t="shared" si="2"/>
        <v>215</v>
      </c>
      <c r="F16" s="182">
        <f t="shared" si="3"/>
        <v>207</v>
      </c>
      <c r="G16" s="107">
        <v>198</v>
      </c>
      <c r="H16" s="107">
        <v>192</v>
      </c>
      <c r="I16" s="107">
        <v>7</v>
      </c>
      <c r="J16" s="107">
        <v>6</v>
      </c>
      <c r="K16" s="107">
        <v>10</v>
      </c>
      <c r="L16" s="108">
        <v>9</v>
      </c>
      <c r="M16" s="306">
        <f t="shared" si="4"/>
        <v>5</v>
      </c>
      <c r="N16" s="182">
        <f t="shared" si="5"/>
        <v>4</v>
      </c>
      <c r="O16" s="107">
        <v>5</v>
      </c>
      <c r="P16" s="107">
        <v>3</v>
      </c>
      <c r="Q16" s="282">
        <v>0</v>
      </c>
      <c r="R16" s="282">
        <v>0</v>
      </c>
      <c r="S16" s="282">
        <v>0</v>
      </c>
      <c r="T16" s="283">
        <v>1</v>
      </c>
      <c r="U16" s="289"/>
      <c r="V16" s="289"/>
      <c r="W16" s="289"/>
      <c r="X16" s="290"/>
      <c r="Y16" s="290"/>
      <c r="Z16" s="289"/>
      <c r="AA16" s="289"/>
    </row>
    <row r="17" spans="1:27" ht="45" customHeight="1">
      <c r="A17" s="299">
        <v>8</v>
      </c>
      <c r="B17" s="312" t="str">
        <f>'1'!B17</f>
        <v>Nurota tumani</v>
      </c>
      <c r="C17" s="341">
        <f t="shared" si="0"/>
        <v>181</v>
      </c>
      <c r="D17" s="309">
        <f t="shared" si="1"/>
        <v>164</v>
      </c>
      <c r="E17" s="341">
        <f t="shared" si="2"/>
        <v>147</v>
      </c>
      <c r="F17" s="182">
        <f t="shared" si="3"/>
        <v>138</v>
      </c>
      <c r="G17" s="107">
        <v>135</v>
      </c>
      <c r="H17" s="107">
        <v>128</v>
      </c>
      <c r="I17" s="107">
        <v>7</v>
      </c>
      <c r="J17" s="107">
        <v>4</v>
      </c>
      <c r="K17" s="107">
        <v>5</v>
      </c>
      <c r="L17" s="108">
        <v>6</v>
      </c>
      <c r="M17" s="306">
        <f t="shared" si="4"/>
        <v>34</v>
      </c>
      <c r="N17" s="182">
        <f t="shared" si="5"/>
        <v>26</v>
      </c>
      <c r="O17" s="107">
        <v>31</v>
      </c>
      <c r="P17" s="107">
        <v>21</v>
      </c>
      <c r="Q17" s="282">
        <v>0</v>
      </c>
      <c r="R17" s="107">
        <v>0</v>
      </c>
      <c r="S17" s="282">
        <v>3</v>
      </c>
      <c r="T17" s="283">
        <v>5</v>
      </c>
      <c r="U17" s="289"/>
      <c r="V17" s="289"/>
      <c r="W17" s="289"/>
      <c r="X17" s="290"/>
      <c r="Y17" s="290"/>
      <c r="Z17" s="289"/>
      <c r="AA17" s="289"/>
    </row>
    <row r="18" spans="1:27" ht="45" customHeight="1">
      <c r="A18" s="299">
        <v>9</v>
      </c>
      <c r="B18" s="312" t="str">
        <f>'1'!B18</f>
        <v>Tomdi tumani</v>
      </c>
      <c r="C18" s="341">
        <f t="shared" si="0"/>
        <v>72</v>
      </c>
      <c r="D18" s="309">
        <f t="shared" si="1"/>
        <v>75</v>
      </c>
      <c r="E18" s="341">
        <f t="shared" si="2"/>
        <v>69</v>
      </c>
      <c r="F18" s="182">
        <f t="shared" si="3"/>
        <v>74</v>
      </c>
      <c r="G18" s="107">
        <v>69</v>
      </c>
      <c r="H18" s="107">
        <v>74</v>
      </c>
      <c r="I18" s="107">
        <v>0</v>
      </c>
      <c r="J18" s="107">
        <v>0</v>
      </c>
      <c r="K18" s="107">
        <v>0</v>
      </c>
      <c r="L18" s="108">
        <v>0</v>
      </c>
      <c r="M18" s="306">
        <f t="shared" si="4"/>
        <v>3</v>
      </c>
      <c r="N18" s="182">
        <f t="shared" si="5"/>
        <v>1</v>
      </c>
      <c r="O18" s="107">
        <v>3</v>
      </c>
      <c r="P18" s="107">
        <v>1</v>
      </c>
      <c r="Q18" s="282">
        <v>0</v>
      </c>
      <c r="R18" s="282">
        <v>0</v>
      </c>
      <c r="S18" s="284">
        <v>0</v>
      </c>
      <c r="T18" s="283">
        <v>0</v>
      </c>
      <c r="U18" s="289"/>
      <c r="V18" s="289"/>
      <c r="W18" s="289"/>
      <c r="X18" s="290"/>
      <c r="Y18" s="290"/>
      <c r="Z18" s="289"/>
      <c r="AA18" s="289"/>
    </row>
    <row r="19" spans="1:27" ht="45" customHeight="1">
      <c r="A19" s="299">
        <v>10</v>
      </c>
      <c r="B19" s="312" t="str">
        <f>'1'!B19</f>
        <v>Uchquduq tumani</v>
      </c>
      <c r="C19" s="341">
        <f t="shared" si="0"/>
        <v>124</v>
      </c>
      <c r="D19" s="309">
        <f t="shared" si="1"/>
        <v>117</v>
      </c>
      <c r="E19" s="341">
        <f t="shared" si="2"/>
        <v>120</v>
      </c>
      <c r="F19" s="182">
        <f t="shared" si="3"/>
        <v>104</v>
      </c>
      <c r="G19" s="107">
        <v>109</v>
      </c>
      <c r="H19" s="107">
        <v>84</v>
      </c>
      <c r="I19" s="107">
        <v>0</v>
      </c>
      <c r="J19" s="107">
        <v>0</v>
      </c>
      <c r="K19" s="107">
        <v>11</v>
      </c>
      <c r="L19" s="108">
        <v>20</v>
      </c>
      <c r="M19" s="306">
        <f t="shared" si="4"/>
        <v>4</v>
      </c>
      <c r="N19" s="182">
        <f t="shared" si="5"/>
        <v>13</v>
      </c>
      <c r="O19" s="107">
        <v>2</v>
      </c>
      <c r="P19" s="107">
        <v>13</v>
      </c>
      <c r="Q19" s="282">
        <v>0</v>
      </c>
      <c r="R19" s="282">
        <v>0</v>
      </c>
      <c r="S19" s="282">
        <v>2</v>
      </c>
      <c r="T19" s="283">
        <v>0</v>
      </c>
      <c r="U19" s="289"/>
      <c r="V19" s="289"/>
      <c r="W19" s="289"/>
      <c r="X19" s="290"/>
      <c r="Y19" s="290"/>
      <c r="Z19" s="289"/>
      <c r="AA19" s="289"/>
    </row>
    <row r="20" spans="1:27" ht="45" customHeight="1" thickBot="1">
      <c r="A20" s="300">
        <v>11</v>
      </c>
      <c r="B20" s="313" t="str">
        <f>'1'!B20</f>
        <v xml:space="preserve">Xatirchi tumani </v>
      </c>
      <c r="C20" s="342">
        <f t="shared" si="0"/>
        <v>354</v>
      </c>
      <c r="D20" s="310">
        <f t="shared" si="1"/>
        <v>406</v>
      </c>
      <c r="E20" s="342">
        <f t="shared" si="2"/>
        <v>350</v>
      </c>
      <c r="F20" s="183">
        <f t="shared" si="3"/>
        <v>401</v>
      </c>
      <c r="G20" s="115">
        <v>350</v>
      </c>
      <c r="H20" s="115">
        <v>383</v>
      </c>
      <c r="I20" s="115">
        <v>0</v>
      </c>
      <c r="J20" s="115">
        <v>18</v>
      </c>
      <c r="K20" s="115">
        <v>0</v>
      </c>
      <c r="L20" s="116">
        <v>0</v>
      </c>
      <c r="M20" s="307">
        <f t="shared" si="4"/>
        <v>4</v>
      </c>
      <c r="N20" s="183">
        <f t="shared" si="5"/>
        <v>5</v>
      </c>
      <c r="O20" s="115">
        <v>4</v>
      </c>
      <c r="P20" s="115">
        <v>5</v>
      </c>
      <c r="Q20" s="287">
        <v>0</v>
      </c>
      <c r="R20" s="287">
        <v>0</v>
      </c>
      <c r="S20" s="287">
        <v>0</v>
      </c>
      <c r="T20" s="288">
        <v>0</v>
      </c>
      <c r="U20" s="289"/>
      <c r="V20" s="289"/>
      <c r="W20" s="289"/>
      <c r="X20" s="290"/>
      <c r="Y20" s="290"/>
      <c r="Z20" s="289"/>
      <c r="AA20" s="289"/>
    </row>
    <row r="21" spans="1:27" ht="45" customHeight="1" thickBot="1">
      <c r="A21" s="448" t="s">
        <v>24</v>
      </c>
      <c r="B21" s="449"/>
      <c r="C21" s="178">
        <f t="shared" ref="C21:T21" si="6">SUM(C10:C20)</f>
        <v>2100</v>
      </c>
      <c r="D21" s="179">
        <f t="shared" si="6"/>
        <v>2427</v>
      </c>
      <c r="E21" s="337">
        <f t="shared" si="6"/>
        <v>2039</v>
      </c>
      <c r="F21" s="296">
        <f t="shared" si="6"/>
        <v>2372</v>
      </c>
      <c r="G21" s="296">
        <f t="shared" si="6"/>
        <v>1980</v>
      </c>
      <c r="H21" s="296">
        <f t="shared" si="6"/>
        <v>2274</v>
      </c>
      <c r="I21" s="296">
        <f t="shared" si="6"/>
        <v>30</v>
      </c>
      <c r="J21" s="296">
        <f t="shared" si="6"/>
        <v>61</v>
      </c>
      <c r="K21" s="296">
        <f t="shared" si="6"/>
        <v>29</v>
      </c>
      <c r="L21" s="296">
        <f t="shared" si="6"/>
        <v>37</v>
      </c>
      <c r="M21" s="296">
        <f t="shared" si="6"/>
        <v>61</v>
      </c>
      <c r="N21" s="296">
        <f t="shared" si="6"/>
        <v>55</v>
      </c>
      <c r="O21" s="296">
        <f t="shared" si="6"/>
        <v>56</v>
      </c>
      <c r="P21" s="296">
        <f t="shared" si="6"/>
        <v>48</v>
      </c>
      <c r="Q21" s="296">
        <f t="shared" si="6"/>
        <v>0</v>
      </c>
      <c r="R21" s="296">
        <f t="shared" si="6"/>
        <v>1</v>
      </c>
      <c r="S21" s="296">
        <f t="shared" si="6"/>
        <v>5</v>
      </c>
      <c r="T21" s="297">
        <f t="shared" si="6"/>
        <v>6</v>
      </c>
      <c r="U21" s="289"/>
      <c r="V21" s="289"/>
      <c r="W21" s="289"/>
      <c r="X21" s="290"/>
      <c r="Y21" s="290"/>
      <c r="Z21" s="289"/>
      <c r="AA21" s="289"/>
    </row>
    <row r="22" spans="1:27">
      <c r="B22" s="97"/>
      <c r="C22" s="291"/>
      <c r="D22" s="292"/>
      <c r="E22" s="292"/>
      <c r="F22" s="292"/>
      <c r="I22" s="293"/>
      <c r="J22" s="293"/>
      <c r="K22" s="293"/>
      <c r="L22" s="293"/>
      <c r="O22" s="294"/>
      <c r="P22" s="294"/>
      <c r="Q22" s="294"/>
      <c r="R22" s="294"/>
      <c r="S22" s="294"/>
      <c r="T22" s="294"/>
      <c r="U22" s="294"/>
      <c r="V22" s="294"/>
      <c r="W22" s="294"/>
    </row>
    <row r="23" spans="1:27" ht="30">
      <c r="B23" s="450" t="s">
        <v>205</v>
      </c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</row>
    <row r="34" spans="4:4">
      <c r="D34" s="295"/>
    </row>
  </sheetData>
  <sheetProtection algorithmName="SHA-512" hashValue="KxcsbsBJ97OBsovqoOUEdVTdeuuacXNA4UH/mzKG3oQImWmgGKCFEkkYMdyDBSela6B0XmescHkYJRlrgIZe0A==" saltValue="4e7J/zzwxmRvCN0EWJ2pdQ==" spinCount="100000" sheet="1" objects="1" scenarios="1"/>
  <mergeCells count="21">
    <mergeCell ref="R3:T3"/>
    <mergeCell ref="A1:T1"/>
    <mergeCell ref="A2:T2"/>
    <mergeCell ref="A4:A8"/>
    <mergeCell ref="B4:B8"/>
    <mergeCell ref="I7:J7"/>
    <mergeCell ref="K7:L7"/>
    <mergeCell ref="O7:P7"/>
    <mergeCell ref="Q7:R7"/>
    <mergeCell ref="S7:T7"/>
    <mergeCell ref="A21:B21"/>
    <mergeCell ref="B23:S23"/>
    <mergeCell ref="M6:N7"/>
    <mergeCell ref="C4:D7"/>
    <mergeCell ref="E4:T4"/>
    <mergeCell ref="E5:L5"/>
    <mergeCell ref="M5:T5"/>
    <mergeCell ref="E6:F7"/>
    <mergeCell ref="G6:L6"/>
    <mergeCell ref="O6:T6"/>
    <mergeCell ref="G7:H7"/>
  </mergeCells>
  <printOptions horizontalCentered="1"/>
  <pageMargins left="0.43307086614173229" right="0.23622047244094491" top="0.39370078740157483" bottom="0.19685039370078741" header="0.19685039370078741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34"/>
  <sheetViews>
    <sheetView view="pageBreakPreview" zoomScale="68" zoomScaleNormal="55" zoomScaleSheetLayoutView="68" workbookViewId="0">
      <selection activeCell="O15" sqref="O15"/>
    </sheetView>
  </sheetViews>
  <sheetFormatPr defaultColWidth="8.85546875" defaultRowHeight="18.75"/>
  <cols>
    <col min="1" max="1" width="6.140625" style="124" customWidth="1"/>
    <col min="2" max="2" width="33.5703125" style="125" customWidth="1"/>
    <col min="3" max="3" width="11.28515625" style="125" customWidth="1"/>
    <col min="4" max="5" width="14.28515625" style="125" customWidth="1"/>
    <col min="6" max="6" width="15.85546875" style="125" customWidth="1"/>
    <col min="7" max="8" width="14.28515625" style="125" customWidth="1"/>
    <col min="9" max="9" width="11.42578125" style="125" customWidth="1"/>
    <col min="10" max="10" width="13.5703125" style="125" customWidth="1"/>
    <col min="11" max="11" width="11.28515625" style="125" customWidth="1"/>
    <col min="12" max="13" width="14.28515625" style="125" customWidth="1"/>
    <col min="14" max="14" width="15.85546875" style="125" customWidth="1"/>
    <col min="15" max="16" width="14.28515625" style="125" customWidth="1"/>
    <col min="17" max="17" width="11.42578125" style="125" customWidth="1"/>
    <col min="18" max="18" width="13.5703125" style="125" customWidth="1"/>
    <col min="19" max="258" width="8.85546875" style="125"/>
    <col min="259" max="259" width="4" style="125" customWidth="1"/>
    <col min="260" max="260" width="21.42578125" style="125" customWidth="1"/>
    <col min="261" max="261" width="8.85546875" style="125" customWidth="1"/>
    <col min="262" max="262" width="14.28515625" style="125" customWidth="1"/>
    <col min="263" max="263" width="12" style="125" customWidth="1"/>
    <col min="264" max="264" width="13.7109375" style="125" customWidth="1"/>
    <col min="265" max="265" width="10.28515625" style="125" customWidth="1"/>
    <col min="266" max="266" width="13.7109375" style="125" customWidth="1"/>
    <col min="267" max="267" width="10.140625" style="125" customWidth="1"/>
    <col min="268" max="268" width="9.5703125" style="125" customWidth="1"/>
    <col min="269" max="269" width="14.5703125" style="125" customWidth="1"/>
    <col min="270" max="270" width="12.28515625" style="125" customWidth="1"/>
    <col min="271" max="271" width="13.85546875" style="125" customWidth="1"/>
    <col min="272" max="272" width="11" style="125" customWidth="1"/>
    <col min="273" max="273" width="14.140625" style="125" customWidth="1"/>
    <col min="274" max="274" width="9.7109375" style="125" customWidth="1"/>
    <col min="275" max="514" width="8.85546875" style="125"/>
    <col min="515" max="515" width="4" style="125" customWidth="1"/>
    <col min="516" max="516" width="21.42578125" style="125" customWidth="1"/>
    <col min="517" max="517" width="8.85546875" style="125" customWidth="1"/>
    <col min="518" max="518" width="14.28515625" style="125" customWidth="1"/>
    <col min="519" max="519" width="12" style="125" customWidth="1"/>
    <col min="520" max="520" width="13.7109375" style="125" customWidth="1"/>
    <col min="521" max="521" width="10.28515625" style="125" customWidth="1"/>
    <col min="522" max="522" width="13.7109375" style="125" customWidth="1"/>
    <col min="523" max="523" width="10.140625" style="125" customWidth="1"/>
    <col min="524" max="524" width="9.5703125" style="125" customWidth="1"/>
    <col min="525" max="525" width="14.5703125" style="125" customWidth="1"/>
    <col min="526" max="526" width="12.28515625" style="125" customWidth="1"/>
    <col min="527" max="527" width="13.85546875" style="125" customWidth="1"/>
    <col min="528" max="528" width="11" style="125" customWidth="1"/>
    <col min="529" max="529" width="14.140625" style="125" customWidth="1"/>
    <col min="530" max="530" width="9.7109375" style="125" customWidth="1"/>
    <col min="531" max="770" width="8.85546875" style="125"/>
    <col min="771" max="771" width="4" style="125" customWidth="1"/>
    <col min="772" max="772" width="21.42578125" style="125" customWidth="1"/>
    <col min="773" max="773" width="8.85546875" style="125" customWidth="1"/>
    <col min="774" max="774" width="14.28515625" style="125" customWidth="1"/>
    <col min="775" max="775" width="12" style="125" customWidth="1"/>
    <col min="776" max="776" width="13.7109375" style="125" customWidth="1"/>
    <col min="777" max="777" width="10.28515625" style="125" customWidth="1"/>
    <col min="778" max="778" width="13.7109375" style="125" customWidth="1"/>
    <col min="779" max="779" width="10.140625" style="125" customWidth="1"/>
    <col min="780" max="780" width="9.5703125" style="125" customWidth="1"/>
    <col min="781" max="781" width="14.5703125" style="125" customWidth="1"/>
    <col min="782" max="782" width="12.28515625" style="125" customWidth="1"/>
    <col min="783" max="783" width="13.85546875" style="125" customWidth="1"/>
    <col min="784" max="784" width="11" style="125" customWidth="1"/>
    <col min="785" max="785" width="14.140625" style="125" customWidth="1"/>
    <col min="786" max="786" width="9.7109375" style="125" customWidth="1"/>
    <col min="787" max="1026" width="8.85546875" style="125"/>
    <col min="1027" max="1027" width="4" style="125" customWidth="1"/>
    <col min="1028" max="1028" width="21.42578125" style="125" customWidth="1"/>
    <col min="1029" max="1029" width="8.85546875" style="125" customWidth="1"/>
    <col min="1030" max="1030" width="14.28515625" style="125" customWidth="1"/>
    <col min="1031" max="1031" width="12" style="125" customWidth="1"/>
    <col min="1032" max="1032" width="13.7109375" style="125" customWidth="1"/>
    <col min="1033" max="1033" width="10.28515625" style="125" customWidth="1"/>
    <col min="1034" max="1034" width="13.7109375" style="125" customWidth="1"/>
    <col min="1035" max="1035" width="10.140625" style="125" customWidth="1"/>
    <col min="1036" max="1036" width="9.5703125" style="125" customWidth="1"/>
    <col min="1037" max="1037" width="14.5703125" style="125" customWidth="1"/>
    <col min="1038" max="1038" width="12.28515625" style="125" customWidth="1"/>
    <col min="1039" max="1039" width="13.85546875" style="125" customWidth="1"/>
    <col min="1040" max="1040" width="11" style="125" customWidth="1"/>
    <col min="1041" max="1041" width="14.140625" style="125" customWidth="1"/>
    <col min="1042" max="1042" width="9.7109375" style="125" customWidth="1"/>
    <col min="1043" max="1282" width="8.85546875" style="125"/>
    <col min="1283" max="1283" width="4" style="125" customWidth="1"/>
    <col min="1284" max="1284" width="21.42578125" style="125" customWidth="1"/>
    <col min="1285" max="1285" width="8.85546875" style="125" customWidth="1"/>
    <col min="1286" max="1286" width="14.28515625" style="125" customWidth="1"/>
    <col min="1287" max="1287" width="12" style="125" customWidth="1"/>
    <col min="1288" max="1288" width="13.7109375" style="125" customWidth="1"/>
    <col min="1289" max="1289" width="10.28515625" style="125" customWidth="1"/>
    <col min="1290" max="1290" width="13.7109375" style="125" customWidth="1"/>
    <col min="1291" max="1291" width="10.140625" style="125" customWidth="1"/>
    <col min="1292" max="1292" width="9.5703125" style="125" customWidth="1"/>
    <col min="1293" max="1293" width="14.5703125" style="125" customWidth="1"/>
    <col min="1294" max="1294" width="12.28515625" style="125" customWidth="1"/>
    <col min="1295" max="1295" width="13.85546875" style="125" customWidth="1"/>
    <col min="1296" max="1296" width="11" style="125" customWidth="1"/>
    <col min="1297" max="1297" width="14.140625" style="125" customWidth="1"/>
    <col min="1298" max="1298" width="9.7109375" style="125" customWidth="1"/>
    <col min="1299" max="1538" width="8.85546875" style="125"/>
    <col min="1539" max="1539" width="4" style="125" customWidth="1"/>
    <col min="1540" max="1540" width="21.42578125" style="125" customWidth="1"/>
    <col min="1541" max="1541" width="8.85546875" style="125" customWidth="1"/>
    <col min="1542" max="1542" width="14.28515625" style="125" customWidth="1"/>
    <col min="1543" max="1543" width="12" style="125" customWidth="1"/>
    <col min="1544" max="1544" width="13.7109375" style="125" customWidth="1"/>
    <col min="1545" max="1545" width="10.28515625" style="125" customWidth="1"/>
    <col min="1546" max="1546" width="13.7109375" style="125" customWidth="1"/>
    <col min="1547" max="1547" width="10.140625" style="125" customWidth="1"/>
    <col min="1548" max="1548" width="9.5703125" style="125" customWidth="1"/>
    <col min="1549" max="1549" width="14.5703125" style="125" customWidth="1"/>
    <col min="1550" max="1550" width="12.28515625" style="125" customWidth="1"/>
    <col min="1551" max="1551" width="13.85546875" style="125" customWidth="1"/>
    <col min="1552" max="1552" width="11" style="125" customWidth="1"/>
    <col min="1553" max="1553" width="14.140625" style="125" customWidth="1"/>
    <col min="1554" max="1554" width="9.7109375" style="125" customWidth="1"/>
    <col min="1555" max="1794" width="8.85546875" style="125"/>
    <col min="1795" max="1795" width="4" style="125" customWidth="1"/>
    <col min="1796" max="1796" width="21.42578125" style="125" customWidth="1"/>
    <col min="1797" max="1797" width="8.85546875" style="125" customWidth="1"/>
    <col min="1798" max="1798" width="14.28515625" style="125" customWidth="1"/>
    <col min="1799" max="1799" width="12" style="125" customWidth="1"/>
    <col min="1800" max="1800" width="13.7109375" style="125" customWidth="1"/>
    <col min="1801" max="1801" width="10.28515625" style="125" customWidth="1"/>
    <col min="1802" max="1802" width="13.7109375" style="125" customWidth="1"/>
    <col min="1803" max="1803" width="10.140625" style="125" customWidth="1"/>
    <col min="1804" max="1804" width="9.5703125" style="125" customWidth="1"/>
    <col min="1805" max="1805" width="14.5703125" style="125" customWidth="1"/>
    <col min="1806" max="1806" width="12.28515625" style="125" customWidth="1"/>
    <col min="1807" max="1807" width="13.85546875" style="125" customWidth="1"/>
    <col min="1808" max="1808" width="11" style="125" customWidth="1"/>
    <col min="1809" max="1809" width="14.140625" style="125" customWidth="1"/>
    <col min="1810" max="1810" width="9.7109375" style="125" customWidth="1"/>
    <col min="1811" max="2050" width="8.85546875" style="125"/>
    <col min="2051" max="2051" width="4" style="125" customWidth="1"/>
    <col min="2052" max="2052" width="21.42578125" style="125" customWidth="1"/>
    <col min="2053" max="2053" width="8.85546875" style="125" customWidth="1"/>
    <col min="2054" max="2054" width="14.28515625" style="125" customWidth="1"/>
    <col min="2055" max="2055" width="12" style="125" customWidth="1"/>
    <col min="2056" max="2056" width="13.7109375" style="125" customWidth="1"/>
    <col min="2057" max="2057" width="10.28515625" style="125" customWidth="1"/>
    <col min="2058" max="2058" width="13.7109375" style="125" customWidth="1"/>
    <col min="2059" max="2059" width="10.140625" style="125" customWidth="1"/>
    <col min="2060" max="2060" width="9.5703125" style="125" customWidth="1"/>
    <col min="2061" max="2061" width="14.5703125" style="125" customWidth="1"/>
    <col min="2062" max="2062" width="12.28515625" style="125" customWidth="1"/>
    <col min="2063" max="2063" width="13.85546875" style="125" customWidth="1"/>
    <col min="2064" max="2064" width="11" style="125" customWidth="1"/>
    <col min="2065" max="2065" width="14.140625" style="125" customWidth="1"/>
    <col min="2066" max="2066" width="9.7109375" style="125" customWidth="1"/>
    <col min="2067" max="2306" width="8.85546875" style="125"/>
    <col min="2307" max="2307" width="4" style="125" customWidth="1"/>
    <col min="2308" max="2308" width="21.42578125" style="125" customWidth="1"/>
    <col min="2309" max="2309" width="8.85546875" style="125" customWidth="1"/>
    <col min="2310" max="2310" width="14.28515625" style="125" customWidth="1"/>
    <col min="2311" max="2311" width="12" style="125" customWidth="1"/>
    <col min="2312" max="2312" width="13.7109375" style="125" customWidth="1"/>
    <col min="2313" max="2313" width="10.28515625" style="125" customWidth="1"/>
    <col min="2314" max="2314" width="13.7109375" style="125" customWidth="1"/>
    <col min="2315" max="2315" width="10.140625" style="125" customWidth="1"/>
    <col min="2316" max="2316" width="9.5703125" style="125" customWidth="1"/>
    <col min="2317" max="2317" width="14.5703125" style="125" customWidth="1"/>
    <col min="2318" max="2318" width="12.28515625" style="125" customWidth="1"/>
    <col min="2319" max="2319" width="13.85546875" style="125" customWidth="1"/>
    <col min="2320" max="2320" width="11" style="125" customWidth="1"/>
    <col min="2321" max="2321" width="14.140625" style="125" customWidth="1"/>
    <col min="2322" max="2322" width="9.7109375" style="125" customWidth="1"/>
    <col min="2323" max="2562" width="8.85546875" style="125"/>
    <col min="2563" max="2563" width="4" style="125" customWidth="1"/>
    <col min="2564" max="2564" width="21.42578125" style="125" customWidth="1"/>
    <col min="2565" max="2565" width="8.85546875" style="125" customWidth="1"/>
    <col min="2566" max="2566" width="14.28515625" style="125" customWidth="1"/>
    <col min="2567" max="2567" width="12" style="125" customWidth="1"/>
    <col min="2568" max="2568" width="13.7109375" style="125" customWidth="1"/>
    <col min="2569" max="2569" width="10.28515625" style="125" customWidth="1"/>
    <col min="2570" max="2570" width="13.7109375" style="125" customWidth="1"/>
    <col min="2571" max="2571" width="10.140625" style="125" customWidth="1"/>
    <col min="2572" max="2572" width="9.5703125" style="125" customWidth="1"/>
    <col min="2573" max="2573" width="14.5703125" style="125" customWidth="1"/>
    <col min="2574" max="2574" width="12.28515625" style="125" customWidth="1"/>
    <col min="2575" max="2575" width="13.85546875" style="125" customWidth="1"/>
    <col min="2576" max="2576" width="11" style="125" customWidth="1"/>
    <col min="2577" max="2577" width="14.140625" style="125" customWidth="1"/>
    <col min="2578" max="2578" width="9.7109375" style="125" customWidth="1"/>
    <col min="2579" max="2818" width="8.85546875" style="125"/>
    <col min="2819" max="2819" width="4" style="125" customWidth="1"/>
    <col min="2820" max="2820" width="21.42578125" style="125" customWidth="1"/>
    <col min="2821" max="2821" width="8.85546875" style="125" customWidth="1"/>
    <col min="2822" max="2822" width="14.28515625" style="125" customWidth="1"/>
    <col min="2823" max="2823" width="12" style="125" customWidth="1"/>
    <col min="2824" max="2824" width="13.7109375" style="125" customWidth="1"/>
    <col min="2825" max="2825" width="10.28515625" style="125" customWidth="1"/>
    <col min="2826" max="2826" width="13.7109375" style="125" customWidth="1"/>
    <col min="2827" max="2827" width="10.140625" style="125" customWidth="1"/>
    <col min="2828" max="2828" width="9.5703125" style="125" customWidth="1"/>
    <col min="2829" max="2829" width="14.5703125" style="125" customWidth="1"/>
    <col min="2830" max="2830" width="12.28515625" style="125" customWidth="1"/>
    <col min="2831" max="2831" width="13.85546875" style="125" customWidth="1"/>
    <col min="2832" max="2832" width="11" style="125" customWidth="1"/>
    <col min="2833" max="2833" width="14.140625" style="125" customWidth="1"/>
    <col min="2834" max="2834" width="9.7109375" style="125" customWidth="1"/>
    <col min="2835" max="3074" width="8.85546875" style="125"/>
    <col min="3075" max="3075" width="4" style="125" customWidth="1"/>
    <col min="3076" max="3076" width="21.42578125" style="125" customWidth="1"/>
    <col min="3077" max="3077" width="8.85546875" style="125" customWidth="1"/>
    <col min="3078" max="3078" width="14.28515625" style="125" customWidth="1"/>
    <col min="3079" max="3079" width="12" style="125" customWidth="1"/>
    <col min="3080" max="3080" width="13.7109375" style="125" customWidth="1"/>
    <col min="3081" max="3081" width="10.28515625" style="125" customWidth="1"/>
    <col min="3082" max="3082" width="13.7109375" style="125" customWidth="1"/>
    <col min="3083" max="3083" width="10.140625" style="125" customWidth="1"/>
    <col min="3084" max="3084" width="9.5703125" style="125" customWidth="1"/>
    <col min="3085" max="3085" width="14.5703125" style="125" customWidth="1"/>
    <col min="3086" max="3086" width="12.28515625" style="125" customWidth="1"/>
    <col min="3087" max="3087" width="13.85546875" style="125" customWidth="1"/>
    <col min="3088" max="3088" width="11" style="125" customWidth="1"/>
    <col min="3089" max="3089" width="14.140625" style="125" customWidth="1"/>
    <col min="3090" max="3090" width="9.7109375" style="125" customWidth="1"/>
    <col min="3091" max="3330" width="8.85546875" style="125"/>
    <col min="3331" max="3331" width="4" style="125" customWidth="1"/>
    <col min="3332" max="3332" width="21.42578125" style="125" customWidth="1"/>
    <col min="3333" max="3333" width="8.85546875" style="125" customWidth="1"/>
    <col min="3334" max="3334" width="14.28515625" style="125" customWidth="1"/>
    <col min="3335" max="3335" width="12" style="125" customWidth="1"/>
    <col min="3336" max="3336" width="13.7109375" style="125" customWidth="1"/>
    <col min="3337" max="3337" width="10.28515625" style="125" customWidth="1"/>
    <col min="3338" max="3338" width="13.7109375" style="125" customWidth="1"/>
    <col min="3339" max="3339" width="10.140625" style="125" customWidth="1"/>
    <col min="3340" max="3340" width="9.5703125" style="125" customWidth="1"/>
    <col min="3341" max="3341" width="14.5703125" style="125" customWidth="1"/>
    <col min="3342" max="3342" width="12.28515625" style="125" customWidth="1"/>
    <col min="3343" max="3343" width="13.85546875" style="125" customWidth="1"/>
    <col min="3344" max="3344" width="11" style="125" customWidth="1"/>
    <col min="3345" max="3345" width="14.140625" style="125" customWidth="1"/>
    <col min="3346" max="3346" width="9.7109375" style="125" customWidth="1"/>
    <col min="3347" max="3586" width="8.85546875" style="125"/>
    <col min="3587" max="3587" width="4" style="125" customWidth="1"/>
    <col min="3588" max="3588" width="21.42578125" style="125" customWidth="1"/>
    <col min="3589" max="3589" width="8.85546875" style="125" customWidth="1"/>
    <col min="3590" max="3590" width="14.28515625" style="125" customWidth="1"/>
    <col min="3591" max="3591" width="12" style="125" customWidth="1"/>
    <col min="3592" max="3592" width="13.7109375" style="125" customWidth="1"/>
    <col min="3593" max="3593" width="10.28515625" style="125" customWidth="1"/>
    <col min="3594" max="3594" width="13.7109375" style="125" customWidth="1"/>
    <col min="3595" max="3595" width="10.140625" style="125" customWidth="1"/>
    <col min="3596" max="3596" width="9.5703125" style="125" customWidth="1"/>
    <col min="3597" max="3597" width="14.5703125" style="125" customWidth="1"/>
    <col min="3598" max="3598" width="12.28515625" style="125" customWidth="1"/>
    <col min="3599" max="3599" width="13.85546875" style="125" customWidth="1"/>
    <col min="3600" max="3600" width="11" style="125" customWidth="1"/>
    <col min="3601" max="3601" width="14.140625" style="125" customWidth="1"/>
    <col min="3602" max="3602" width="9.7109375" style="125" customWidth="1"/>
    <col min="3603" max="3842" width="8.85546875" style="125"/>
    <col min="3843" max="3843" width="4" style="125" customWidth="1"/>
    <col min="3844" max="3844" width="21.42578125" style="125" customWidth="1"/>
    <col min="3845" max="3845" width="8.85546875" style="125" customWidth="1"/>
    <col min="3846" max="3846" width="14.28515625" style="125" customWidth="1"/>
    <col min="3847" max="3847" width="12" style="125" customWidth="1"/>
    <col min="3848" max="3848" width="13.7109375" style="125" customWidth="1"/>
    <col min="3849" max="3849" width="10.28515625" style="125" customWidth="1"/>
    <col min="3850" max="3850" width="13.7109375" style="125" customWidth="1"/>
    <col min="3851" max="3851" width="10.140625" style="125" customWidth="1"/>
    <col min="3852" max="3852" width="9.5703125" style="125" customWidth="1"/>
    <col min="3853" max="3853" width="14.5703125" style="125" customWidth="1"/>
    <col min="3854" max="3854" width="12.28515625" style="125" customWidth="1"/>
    <col min="3855" max="3855" width="13.85546875" style="125" customWidth="1"/>
    <col min="3856" max="3856" width="11" style="125" customWidth="1"/>
    <col min="3857" max="3857" width="14.140625" style="125" customWidth="1"/>
    <col min="3858" max="3858" width="9.7109375" style="125" customWidth="1"/>
    <col min="3859" max="4098" width="8.85546875" style="125"/>
    <col min="4099" max="4099" width="4" style="125" customWidth="1"/>
    <col min="4100" max="4100" width="21.42578125" style="125" customWidth="1"/>
    <col min="4101" max="4101" width="8.85546875" style="125" customWidth="1"/>
    <col min="4102" max="4102" width="14.28515625" style="125" customWidth="1"/>
    <col min="4103" max="4103" width="12" style="125" customWidth="1"/>
    <col min="4104" max="4104" width="13.7109375" style="125" customWidth="1"/>
    <col min="4105" max="4105" width="10.28515625" style="125" customWidth="1"/>
    <col min="4106" max="4106" width="13.7109375" style="125" customWidth="1"/>
    <col min="4107" max="4107" width="10.140625" style="125" customWidth="1"/>
    <col min="4108" max="4108" width="9.5703125" style="125" customWidth="1"/>
    <col min="4109" max="4109" width="14.5703125" style="125" customWidth="1"/>
    <col min="4110" max="4110" width="12.28515625" style="125" customWidth="1"/>
    <col min="4111" max="4111" width="13.85546875" style="125" customWidth="1"/>
    <col min="4112" max="4112" width="11" style="125" customWidth="1"/>
    <col min="4113" max="4113" width="14.140625" style="125" customWidth="1"/>
    <col min="4114" max="4114" width="9.7109375" style="125" customWidth="1"/>
    <col min="4115" max="4354" width="8.85546875" style="125"/>
    <col min="4355" max="4355" width="4" style="125" customWidth="1"/>
    <col min="4356" max="4356" width="21.42578125" style="125" customWidth="1"/>
    <col min="4357" max="4357" width="8.85546875" style="125" customWidth="1"/>
    <col min="4358" max="4358" width="14.28515625" style="125" customWidth="1"/>
    <col min="4359" max="4359" width="12" style="125" customWidth="1"/>
    <col min="4360" max="4360" width="13.7109375" style="125" customWidth="1"/>
    <col min="4361" max="4361" width="10.28515625" style="125" customWidth="1"/>
    <col min="4362" max="4362" width="13.7109375" style="125" customWidth="1"/>
    <col min="4363" max="4363" width="10.140625" style="125" customWidth="1"/>
    <col min="4364" max="4364" width="9.5703125" style="125" customWidth="1"/>
    <col min="4365" max="4365" width="14.5703125" style="125" customWidth="1"/>
    <col min="4366" max="4366" width="12.28515625" style="125" customWidth="1"/>
    <col min="4367" max="4367" width="13.85546875" style="125" customWidth="1"/>
    <col min="4368" max="4368" width="11" style="125" customWidth="1"/>
    <col min="4369" max="4369" width="14.140625" style="125" customWidth="1"/>
    <col min="4370" max="4370" width="9.7109375" style="125" customWidth="1"/>
    <col min="4371" max="4610" width="8.85546875" style="125"/>
    <col min="4611" max="4611" width="4" style="125" customWidth="1"/>
    <col min="4612" max="4612" width="21.42578125" style="125" customWidth="1"/>
    <col min="4613" max="4613" width="8.85546875" style="125" customWidth="1"/>
    <col min="4614" max="4614" width="14.28515625" style="125" customWidth="1"/>
    <col min="4615" max="4615" width="12" style="125" customWidth="1"/>
    <col min="4616" max="4616" width="13.7109375" style="125" customWidth="1"/>
    <col min="4617" max="4617" width="10.28515625" style="125" customWidth="1"/>
    <col min="4618" max="4618" width="13.7109375" style="125" customWidth="1"/>
    <col min="4619" max="4619" width="10.140625" style="125" customWidth="1"/>
    <col min="4620" max="4620" width="9.5703125" style="125" customWidth="1"/>
    <col min="4621" max="4621" width="14.5703125" style="125" customWidth="1"/>
    <col min="4622" max="4622" width="12.28515625" style="125" customWidth="1"/>
    <col min="4623" max="4623" width="13.85546875" style="125" customWidth="1"/>
    <col min="4624" max="4624" width="11" style="125" customWidth="1"/>
    <col min="4625" max="4625" width="14.140625" style="125" customWidth="1"/>
    <col min="4626" max="4626" width="9.7109375" style="125" customWidth="1"/>
    <col min="4627" max="4866" width="8.85546875" style="125"/>
    <col min="4867" max="4867" width="4" style="125" customWidth="1"/>
    <col min="4868" max="4868" width="21.42578125" style="125" customWidth="1"/>
    <col min="4869" max="4869" width="8.85546875" style="125" customWidth="1"/>
    <col min="4870" max="4870" width="14.28515625" style="125" customWidth="1"/>
    <col min="4871" max="4871" width="12" style="125" customWidth="1"/>
    <col min="4872" max="4872" width="13.7109375" style="125" customWidth="1"/>
    <col min="4873" max="4873" width="10.28515625" style="125" customWidth="1"/>
    <col min="4874" max="4874" width="13.7109375" style="125" customWidth="1"/>
    <col min="4875" max="4875" width="10.140625" style="125" customWidth="1"/>
    <col min="4876" max="4876" width="9.5703125" style="125" customWidth="1"/>
    <col min="4877" max="4877" width="14.5703125" style="125" customWidth="1"/>
    <col min="4878" max="4878" width="12.28515625" style="125" customWidth="1"/>
    <col min="4879" max="4879" width="13.85546875" style="125" customWidth="1"/>
    <col min="4880" max="4880" width="11" style="125" customWidth="1"/>
    <col min="4881" max="4881" width="14.140625" style="125" customWidth="1"/>
    <col min="4882" max="4882" width="9.7109375" style="125" customWidth="1"/>
    <col min="4883" max="5122" width="8.85546875" style="125"/>
    <col min="5123" max="5123" width="4" style="125" customWidth="1"/>
    <col min="5124" max="5124" width="21.42578125" style="125" customWidth="1"/>
    <col min="5125" max="5125" width="8.85546875" style="125" customWidth="1"/>
    <col min="5126" max="5126" width="14.28515625" style="125" customWidth="1"/>
    <col min="5127" max="5127" width="12" style="125" customWidth="1"/>
    <col min="5128" max="5128" width="13.7109375" style="125" customWidth="1"/>
    <col min="5129" max="5129" width="10.28515625" style="125" customWidth="1"/>
    <col min="5130" max="5130" width="13.7109375" style="125" customWidth="1"/>
    <col min="5131" max="5131" width="10.140625" style="125" customWidth="1"/>
    <col min="5132" max="5132" width="9.5703125" style="125" customWidth="1"/>
    <col min="5133" max="5133" width="14.5703125" style="125" customWidth="1"/>
    <col min="5134" max="5134" width="12.28515625" style="125" customWidth="1"/>
    <col min="5135" max="5135" width="13.85546875" style="125" customWidth="1"/>
    <col min="5136" max="5136" width="11" style="125" customWidth="1"/>
    <col min="5137" max="5137" width="14.140625" style="125" customWidth="1"/>
    <col min="5138" max="5138" width="9.7109375" style="125" customWidth="1"/>
    <col min="5139" max="5378" width="8.85546875" style="125"/>
    <col min="5379" max="5379" width="4" style="125" customWidth="1"/>
    <col min="5380" max="5380" width="21.42578125" style="125" customWidth="1"/>
    <col min="5381" max="5381" width="8.85546875" style="125" customWidth="1"/>
    <col min="5382" max="5382" width="14.28515625" style="125" customWidth="1"/>
    <col min="5383" max="5383" width="12" style="125" customWidth="1"/>
    <col min="5384" max="5384" width="13.7109375" style="125" customWidth="1"/>
    <col min="5385" max="5385" width="10.28515625" style="125" customWidth="1"/>
    <col min="5386" max="5386" width="13.7109375" style="125" customWidth="1"/>
    <col min="5387" max="5387" width="10.140625" style="125" customWidth="1"/>
    <col min="5388" max="5388" width="9.5703125" style="125" customWidth="1"/>
    <col min="5389" max="5389" width="14.5703125" style="125" customWidth="1"/>
    <col min="5390" max="5390" width="12.28515625" style="125" customWidth="1"/>
    <col min="5391" max="5391" width="13.85546875" style="125" customWidth="1"/>
    <col min="5392" max="5392" width="11" style="125" customWidth="1"/>
    <col min="5393" max="5393" width="14.140625" style="125" customWidth="1"/>
    <col min="5394" max="5394" width="9.7109375" style="125" customWidth="1"/>
    <col min="5395" max="5634" width="8.85546875" style="125"/>
    <col min="5635" max="5635" width="4" style="125" customWidth="1"/>
    <col min="5636" max="5636" width="21.42578125" style="125" customWidth="1"/>
    <col min="5637" max="5637" width="8.85546875" style="125" customWidth="1"/>
    <col min="5638" max="5638" width="14.28515625" style="125" customWidth="1"/>
    <col min="5639" max="5639" width="12" style="125" customWidth="1"/>
    <col min="5640" max="5640" width="13.7109375" style="125" customWidth="1"/>
    <col min="5641" max="5641" width="10.28515625" style="125" customWidth="1"/>
    <col min="5642" max="5642" width="13.7109375" style="125" customWidth="1"/>
    <col min="5643" max="5643" width="10.140625" style="125" customWidth="1"/>
    <col min="5644" max="5644" width="9.5703125" style="125" customWidth="1"/>
    <col min="5645" max="5645" width="14.5703125" style="125" customWidth="1"/>
    <col min="5646" max="5646" width="12.28515625" style="125" customWidth="1"/>
    <col min="5647" max="5647" width="13.85546875" style="125" customWidth="1"/>
    <col min="5648" max="5648" width="11" style="125" customWidth="1"/>
    <col min="5649" max="5649" width="14.140625" style="125" customWidth="1"/>
    <col min="5650" max="5650" width="9.7109375" style="125" customWidth="1"/>
    <col min="5651" max="5890" width="8.85546875" style="125"/>
    <col min="5891" max="5891" width="4" style="125" customWidth="1"/>
    <col min="5892" max="5892" width="21.42578125" style="125" customWidth="1"/>
    <col min="5893" max="5893" width="8.85546875" style="125" customWidth="1"/>
    <col min="5894" max="5894" width="14.28515625" style="125" customWidth="1"/>
    <col min="5895" max="5895" width="12" style="125" customWidth="1"/>
    <col min="5896" max="5896" width="13.7109375" style="125" customWidth="1"/>
    <col min="5897" max="5897" width="10.28515625" style="125" customWidth="1"/>
    <col min="5898" max="5898" width="13.7109375" style="125" customWidth="1"/>
    <col min="5899" max="5899" width="10.140625" style="125" customWidth="1"/>
    <col min="5900" max="5900" width="9.5703125" style="125" customWidth="1"/>
    <col min="5901" max="5901" width="14.5703125" style="125" customWidth="1"/>
    <col min="5902" max="5902" width="12.28515625" style="125" customWidth="1"/>
    <col min="5903" max="5903" width="13.85546875" style="125" customWidth="1"/>
    <col min="5904" max="5904" width="11" style="125" customWidth="1"/>
    <col min="5905" max="5905" width="14.140625" style="125" customWidth="1"/>
    <col min="5906" max="5906" width="9.7109375" style="125" customWidth="1"/>
    <col min="5907" max="6146" width="8.85546875" style="125"/>
    <col min="6147" max="6147" width="4" style="125" customWidth="1"/>
    <col min="6148" max="6148" width="21.42578125" style="125" customWidth="1"/>
    <col min="6149" max="6149" width="8.85546875" style="125" customWidth="1"/>
    <col min="6150" max="6150" width="14.28515625" style="125" customWidth="1"/>
    <col min="6151" max="6151" width="12" style="125" customWidth="1"/>
    <col min="6152" max="6152" width="13.7109375" style="125" customWidth="1"/>
    <col min="6153" max="6153" width="10.28515625" style="125" customWidth="1"/>
    <col min="6154" max="6154" width="13.7109375" style="125" customWidth="1"/>
    <col min="6155" max="6155" width="10.140625" style="125" customWidth="1"/>
    <col min="6156" max="6156" width="9.5703125" style="125" customWidth="1"/>
    <col min="6157" max="6157" width="14.5703125" style="125" customWidth="1"/>
    <col min="6158" max="6158" width="12.28515625" style="125" customWidth="1"/>
    <col min="6159" max="6159" width="13.85546875" style="125" customWidth="1"/>
    <col min="6160" max="6160" width="11" style="125" customWidth="1"/>
    <col min="6161" max="6161" width="14.140625" style="125" customWidth="1"/>
    <col min="6162" max="6162" width="9.7109375" style="125" customWidth="1"/>
    <col min="6163" max="6402" width="8.85546875" style="125"/>
    <col min="6403" max="6403" width="4" style="125" customWidth="1"/>
    <col min="6404" max="6404" width="21.42578125" style="125" customWidth="1"/>
    <col min="6405" max="6405" width="8.85546875" style="125" customWidth="1"/>
    <col min="6406" max="6406" width="14.28515625" style="125" customWidth="1"/>
    <col min="6407" max="6407" width="12" style="125" customWidth="1"/>
    <col min="6408" max="6408" width="13.7109375" style="125" customWidth="1"/>
    <col min="6409" max="6409" width="10.28515625" style="125" customWidth="1"/>
    <col min="6410" max="6410" width="13.7109375" style="125" customWidth="1"/>
    <col min="6411" max="6411" width="10.140625" style="125" customWidth="1"/>
    <col min="6412" max="6412" width="9.5703125" style="125" customWidth="1"/>
    <col min="6413" max="6413" width="14.5703125" style="125" customWidth="1"/>
    <col min="6414" max="6414" width="12.28515625" style="125" customWidth="1"/>
    <col min="6415" max="6415" width="13.85546875" style="125" customWidth="1"/>
    <col min="6416" max="6416" width="11" style="125" customWidth="1"/>
    <col min="6417" max="6417" width="14.140625" style="125" customWidth="1"/>
    <col min="6418" max="6418" width="9.7109375" style="125" customWidth="1"/>
    <col min="6419" max="6658" width="8.85546875" style="125"/>
    <col min="6659" max="6659" width="4" style="125" customWidth="1"/>
    <col min="6660" max="6660" width="21.42578125" style="125" customWidth="1"/>
    <col min="6661" max="6661" width="8.85546875" style="125" customWidth="1"/>
    <col min="6662" max="6662" width="14.28515625" style="125" customWidth="1"/>
    <col min="6663" max="6663" width="12" style="125" customWidth="1"/>
    <col min="6664" max="6664" width="13.7109375" style="125" customWidth="1"/>
    <col min="6665" max="6665" width="10.28515625" style="125" customWidth="1"/>
    <col min="6666" max="6666" width="13.7109375" style="125" customWidth="1"/>
    <col min="6667" max="6667" width="10.140625" style="125" customWidth="1"/>
    <col min="6668" max="6668" width="9.5703125" style="125" customWidth="1"/>
    <col min="6669" max="6669" width="14.5703125" style="125" customWidth="1"/>
    <col min="6670" max="6670" width="12.28515625" style="125" customWidth="1"/>
    <col min="6671" max="6671" width="13.85546875" style="125" customWidth="1"/>
    <col min="6672" max="6672" width="11" style="125" customWidth="1"/>
    <col min="6673" max="6673" width="14.140625" style="125" customWidth="1"/>
    <col min="6674" max="6674" width="9.7109375" style="125" customWidth="1"/>
    <col min="6675" max="6914" width="8.85546875" style="125"/>
    <col min="6915" max="6915" width="4" style="125" customWidth="1"/>
    <col min="6916" max="6916" width="21.42578125" style="125" customWidth="1"/>
    <col min="6917" max="6917" width="8.85546875" style="125" customWidth="1"/>
    <col min="6918" max="6918" width="14.28515625" style="125" customWidth="1"/>
    <col min="6919" max="6919" width="12" style="125" customWidth="1"/>
    <col min="6920" max="6920" width="13.7109375" style="125" customWidth="1"/>
    <col min="6921" max="6921" width="10.28515625" style="125" customWidth="1"/>
    <col min="6922" max="6922" width="13.7109375" style="125" customWidth="1"/>
    <col min="6923" max="6923" width="10.140625" style="125" customWidth="1"/>
    <col min="6924" max="6924" width="9.5703125" style="125" customWidth="1"/>
    <col min="6925" max="6925" width="14.5703125" style="125" customWidth="1"/>
    <col min="6926" max="6926" width="12.28515625" style="125" customWidth="1"/>
    <col min="6927" max="6927" width="13.85546875" style="125" customWidth="1"/>
    <col min="6928" max="6928" width="11" style="125" customWidth="1"/>
    <col min="6929" max="6929" width="14.140625" style="125" customWidth="1"/>
    <col min="6930" max="6930" width="9.7109375" style="125" customWidth="1"/>
    <col min="6931" max="7170" width="8.85546875" style="125"/>
    <col min="7171" max="7171" width="4" style="125" customWidth="1"/>
    <col min="7172" max="7172" width="21.42578125" style="125" customWidth="1"/>
    <col min="7173" max="7173" width="8.85546875" style="125" customWidth="1"/>
    <col min="7174" max="7174" width="14.28515625" style="125" customWidth="1"/>
    <col min="7175" max="7175" width="12" style="125" customWidth="1"/>
    <col min="7176" max="7176" width="13.7109375" style="125" customWidth="1"/>
    <col min="7177" max="7177" width="10.28515625" style="125" customWidth="1"/>
    <col min="7178" max="7178" width="13.7109375" style="125" customWidth="1"/>
    <col min="7179" max="7179" width="10.140625" style="125" customWidth="1"/>
    <col min="7180" max="7180" width="9.5703125" style="125" customWidth="1"/>
    <col min="7181" max="7181" width="14.5703125" style="125" customWidth="1"/>
    <col min="7182" max="7182" width="12.28515625" style="125" customWidth="1"/>
    <col min="7183" max="7183" width="13.85546875" style="125" customWidth="1"/>
    <col min="7184" max="7184" width="11" style="125" customWidth="1"/>
    <col min="7185" max="7185" width="14.140625" style="125" customWidth="1"/>
    <col min="7186" max="7186" width="9.7109375" style="125" customWidth="1"/>
    <col min="7187" max="7426" width="8.85546875" style="125"/>
    <col min="7427" max="7427" width="4" style="125" customWidth="1"/>
    <col min="7428" max="7428" width="21.42578125" style="125" customWidth="1"/>
    <col min="7429" max="7429" width="8.85546875" style="125" customWidth="1"/>
    <col min="7430" max="7430" width="14.28515625" style="125" customWidth="1"/>
    <col min="7431" max="7431" width="12" style="125" customWidth="1"/>
    <col min="7432" max="7432" width="13.7109375" style="125" customWidth="1"/>
    <col min="7433" max="7433" width="10.28515625" style="125" customWidth="1"/>
    <col min="7434" max="7434" width="13.7109375" style="125" customWidth="1"/>
    <col min="7435" max="7435" width="10.140625" style="125" customWidth="1"/>
    <col min="7436" max="7436" width="9.5703125" style="125" customWidth="1"/>
    <col min="7437" max="7437" width="14.5703125" style="125" customWidth="1"/>
    <col min="7438" max="7438" width="12.28515625" style="125" customWidth="1"/>
    <col min="7439" max="7439" width="13.85546875" style="125" customWidth="1"/>
    <col min="7440" max="7440" width="11" style="125" customWidth="1"/>
    <col min="7441" max="7441" width="14.140625" style="125" customWidth="1"/>
    <col min="7442" max="7442" width="9.7109375" style="125" customWidth="1"/>
    <col min="7443" max="7682" width="8.85546875" style="125"/>
    <col min="7683" max="7683" width="4" style="125" customWidth="1"/>
    <col min="7684" max="7684" width="21.42578125" style="125" customWidth="1"/>
    <col min="7685" max="7685" width="8.85546875" style="125" customWidth="1"/>
    <col min="7686" max="7686" width="14.28515625" style="125" customWidth="1"/>
    <col min="7687" max="7687" width="12" style="125" customWidth="1"/>
    <col min="7688" max="7688" width="13.7109375" style="125" customWidth="1"/>
    <col min="7689" max="7689" width="10.28515625" style="125" customWidth="1"/>
    <col min="7690" max="7690" width="13.7109375" style="125" customWidth="1"/>
    <col min="7691" max="7691" width="10.140625" style="125" customWidth="1"/>
    <col min="7692" max="7692" width="9.5703125" style="125" customWidth="1"/>
    <col min="7693" max="7693" width="14.5703125" style="125" customWidth="1"/>
    <col min="7694" max="7694" width="12.28515625" style="125" customWidth="1"/>
    <col min="7695" max="7695" width="13.85546875" style="125" customWidth="1"/>
    <col min="7696" max="7696" width="11" style="125" customWidth="1"/>
    <col min="7697" max="7697" width="14.140625" style="125" customWidth="1"/>
    <col min="7698" max="7698" width="9.7109375" style="125" customWidth="1"/>
    <col min="7699" max="7938" width="8.85546875" style="125"/>
    <col min="7939" max="7939" width="4" style="125" customWidth="1"/>
    <col min="7940" max="7940" width="21.42578125" style="125" customWidth="1"/>
    <col min="7941" max="7941" width="8.85546875" style="125" customWidth="1"/>
    <col min="7942" max="7942" width="14.28515625" style="125" customWidth="1"/>
    <col min="7943" max="7943" width="12" style="125" customWidth="1"/>
    <col min="7944" max="7944" width="13.7109375" style="125" customWidth="1"/>
    <col min="7945" max="7945" width="10.28515625" style="125" customWidth="1"/>
    <col min="7946" max="7946" width="13.7109375" style="125" customWidth="1"/>
    <col min="7947" max="7947" width="10.140625" style="125" customWidth="1"/>
    <col min="7948" max="7948" width="9.5703125" style="125" customWidth="1"/>
    <col min="7949" max="7949" width="14.5703125" style="125" customWidth="1"/>
    <col min="7950" max="7950" width="12.28515625" style="125" customWidth="1"/>
    <col min="7951" max="7951" width="13.85546875" style="125" customWidth="1"/>
    <col min="7952" max="7952" width="11" style="125" customWidth="1"/>
    <col min="7953" max="7953" width="14.140625" style="125" customWidth="1"/>
    <col min="7954" max="7954" width="9.7109375" style="125" customWidth="1"/>
    <col min="7955" max="8194" width="8.85546875" style="125"/>
    <col min="8195" max="8195" width="4" style="125" customWidth="1"/>
    <col min="8196" max="8196" width="21.42578125" style="125" customWidth="1"/>
    <col min="8197" max="8197" width="8.85546875" style="125" customWidth="1"/>
    <col min="8198" max="8198" width="14.28515625" style="125" customWidth="1"/>
    <col min="8199" max="8199" width="12" style="125" customWidth="1"/>
    <col min="8200" max="8200" width="13.7109375" style="125" customWidth="1"/>
    <col min="8201" max="8201" width="10.28515625" style="125" customWidth="1"/>
    <col min="8202" max="8202" width="13.7109375" style="125" customWidth="1"/>
    <col min="8203" max="8203" width="10.140625" style="125" customWidth="1"/>
    <col min="8204" max="8204" width="9.5703125" style="125" customWidth="1"/>
    <col min="8205" max="8205" width="14.5703125" style="125" customWidth="1"/>
    <col min="8206" max="8206" width="12.28515625" style="125" customWidth="1"/>
    <col min="8207" max="8207" width="13.85546875" style="125" customWidth="1"/>
    <col min="8208" max="8208" width="11" style="125" customWidth="1"/>
    <col min="8209" max="8209" width="14.140625" style="125" customWidth="1"/>
    <col min="8210" max="8210" width="9.7109375" style="125" customWidth="1"/>
    <col min="8211" max="8450" width="8.85546875" style="125"/>
    <col min="8451" max="8451" width="4" style="125" customWidth="1"/>
    <col min="8452" max="8452" width="21.42578125" style="125" customWidth="1"/>
    <col min="8453" max="8453" width="8.85546875" style="125" customWidth="1"/>
    <col min="8454" max="8454" width="14.28515625" style="125" customWidth="1"/>
    <col min="8455" max="8455" width="12" style="125" customWidth="1"/>
    <col min="8456" max="8456" width="13.7109375" style="125" customWidth="1"/>
    <col min="8457" max="8457" width="10.28515625" style="125" customWidth="1"/>
    <col min="8458" max="8458" width="13.7109375" style="125" customWidth="1"/>
    <col min="8459" max="8459" width="10.140625" style="125" customWidth="1"/>
    <col min="8460" max="8460" width="9.5703125" style="125" customWidth="1"/>
    <col min="8461" max="8461" width="14.5703125" style="125" customWidth="1"/>
    <col min="8462" max="8462" width="12.28515625" style="125" customWidth="1"/>
    <col min="8463" max="8463" width="13.85546875" style="125" customWidth="1"/>
    <col min="8464" max="8464" width="11" style="125" customWidth="1"/>
    <col min="8465" max="8465" width="14.140625" style="125" customWidth="1"/>
    <col min="8466" max="8466" width="9.7109375" style="125" customWidth="1"/>
    <col min="8467" max="8706" width="8.85546875" style="125"/>
    <col min="8707" max="8707" width="4" style="125" customWidth="1"/>
    <col min="8708" max="8708" width="21.42578125" style="125" customWidth="1"/>
    <col min="8709" max="8709" width="8.85546875" style="125" customWidth="1"/>
    <col min="8710" max="8710" width="14.28515625" style="125" customWidth="1"/>
    <col min="8711" max="8711" width="12" style="125" customWidth="1"/>
    <col min="8712" max="8712" width="13.7109375" style="125" customWidth="1"/>
    <col min="8713" max="8713" width="10.28515625" style="125" customWidth="1"/>
    <col min="8714" max="8714" width="13.7109375" style="125" customWidth="1"/>
    <col min="8715" max="8715" width="10.140625" style="125" customWidth="1"/>
    <col min="8716" max="8716" width="9.5703125" style="125" customWidth="1"/>
    <col min="8717" max="8717" width="14.5703125" style="125" customWidth="1"/>
    <col min="8718" max="8718" width="12.28515625" style="125" customWidth="1"/>
    <col min="8719" max="8719" width="13.85546875" style="125" customWidth="1"/>
    <col min="8720" max="8720" width="11" style="125" customWidth="1"/>
    <col min="8721" max="8721" width="14.140625" style="125" customWidth="1"/>
    <col min="8722" max="8722" width="9.7109375" style="125" customWidth="1"/>
    <col min="8723" max="8962" width="8.85546875" style="125"/>
    <col min="8963" max="8963" width="4" style="125" customWidth="1"/>
    <col min="8964" max="8964" width="21.42578125" style="125" customWidth="1"/>
    <col min="8965" max="8965" width="8.85546875" style="125" customWidth="1"/>
    <col min="8966" max="8966" width="14.28515625" style="125" customWidth="1"/>
    <col min="8967" max="8967" width="12" style="125" customWidth="1"/>
    <col min="8968" max="8968" width="13.7109375" style="125" customWidth="1"/>
    <col min="8969" max="8969" width="10.28515625" style="125" customWidth="1"/>
    <col min="8970" max="8970" width="13.7109375" style="125" customWidth="1"/>
    <col min="8971" max="8971" width="10.140625" style="125" customWidth="1"/>
    <col min="8972" max="8972" width="9.5703125" style="125" customWidth="1"/>
    <col min="8973" max="8973" width="14.5703125" style="125" customWidth="1"/>
    <col min="8974" max="8974" width="12.28515625" style="125" customWidth="1"/>
    <col min="8975" max="8975" width="13.85546875" style="125" customWidth="1"/>
    <col min="8976" max="8976" width="11" style="125" customWidth="1"/>
    <col min="8977" max="8977" width="14.140625" style="125" customWidth="1"/>
    <col min="8978" max="8978" width="9.7109375" style="125" customWidth="1"/>
    <col min="8979" max="9218" width="8.85546875" style="125"/>
    <col min="9219" max="9219" width="4" style="125" customWidth="1"/>
    <col min="9220" max="9220" width="21.42578125" style="125" customWidth="1"/>
    <col min="9221" max="9221" width="8.85546875" style="125" customWidth="1"/>
    <col min="9222" max="9222" width="14.28515625" style="125" customWidth="1"/>
    <col min="9223" max="9223" width="12" style="125" customWidth="1"/>
    <col min="9224" max="9224" width="13.7109375" style="125" customWidth="1"/>
    <col min="9225" max="9225" width="10.28515625" style="125" customWidth="1"/>
    <col min="9226" max="9226" width="13.7109375" style="125" customWidth="1"/>
    <col min="9227" max="9227" width="10.140625" style="125" customWidth="1"/>
    <col min="9228" max="9228" width="9.5703125" style="125" customWidth="1"/>
    <col min="9229" max="9229" width="14.5703125" style="125" customWidth="1"/>
    <col min="9230" max="9230" width="12.28515625" style="125" customWidth="1"/>
    <col min="9231" max="9231" width="13.85546875" style="125" customWidth="1"/>
    <col min="9232" max="9232" width="11" style="125" customWidth="1"/>
    <col min="9233" max="9233" width="14.140625" style="125" customWidth="1"/>
    <col min="9234" max="9234" width="9.7109375" style="125" customWidth="1"/>
    <col min="9235" max="9474" width="8.85546875" style="125"/>
    <col min="9475" max="9475" width="4" style="125" customWidth="1"/>
    <col min="9476" max="9476" width="21.42578125" style="125" customWidth="1"/>
    <col min="9477" max="9477" width="8.85546875" style="125" customWidth="1"/>
    <col min="9478" max="9478" width="14.28515625" style="125" customWidth="1"/>
    <col min="9479" max="9479" width="12" style="125" customWidth="1"/>
    <col min="9480" max="9480" width="13.7109375" style="125" customWidth="1"/>
    <col min="9481" max="9481" width="10.28515625" style="125" customWidth="1"/>
    <col min="9482" max="9482" width="13.7109375" style="125" customWidth="1"/>
    <col min="9483" max="9483" width="10.140625" style="125" customWidth="1"/>
    <col min="9484" max="9484" width="9.5703125" style="125" customWidth="1"/>
    <col min="9485" max="9485" width="14.5703125" style="125" customWidth="1"/>
    <col min="9486" max="9486" width="12.28515625" style="125" customWidth="1"/>
    <col min="9487" max="9487" width="13.85546875" style="125" customWidth="1"/>
    <col min="9488" max="9488" width="11" style="125" customWidth="1"/>
    <col min="9489" max="9489" width="14.140625" style="125" customWidth="1"/>
    <col min="9490" max="9490" width="9.7109375" style="125" customWidth="1"/>
    <col min="9491" max="9730" width="8.85546875" style="125"/>
    <col min="9731" max="9731" width="4" style="125" customWidth="1"/>
    <col min="9732" max="9732" width="21.42578125" style="125" customWidth="1"/>
    <col min="9733" max="9733" width="8.85546875" style="125" customWidth="1"/>
    <col min="9734" max="9734" width="14.28515625" style="125" customWidth="1"/>
    <col min="9735" max="9735" width="12" style="125" customWidth="1"/>
    <col min="9736" max="9736" width="13.7109375" style="125" customWidth="1"/>
    <col min="9737" max="9737" width="10.28515625" style="125" customWidth="1"/>
    <col min="9738" max="9738" width="13.7109375" style="125" customWidth="1"/>
    <col min="9739" max="9739" width="10.140625" style="125" customWidth="1"/>
    <col min="9740" max="9740" width="9.5703125" style="125" customWidth="1"/>
    <col min="9741" max="9741" width="14.5703125" style="125" customWidth="1"/>
    <col min="9742" max="9742" width="12.28515625" style="125" customWidth="1"/>
    <col min="9743" max="9743" width="13.85546875" style="125" customWidth="1"/>
    <col min="9744" max="9744" width="11" style="125" customWidth="1"/>
    <col min="9745" max="9745" width="14.140625" style="125" customWidth="1"/>
    <col min="9746" max="9746" width="9.7109375" style="125" customWidth="1"/>
    <col min="9747" max="9986" width="8.85546875" style="125"/>
    <col min="9987" max="9987" width="4" style="125" customWidth="1"/>
    <col min="9988" max="9988" width="21.42578125" style="125" customWidth="1"/>
    <col min="9989" max="9989" width="8.85546875" style="125" customWidth="1"/>
    <col min="9990" max="9990" width="14.28515625" style="125" customWidth="1"/>
    <col min="9991" max="9991" width="12" style="125" customWidth="1"/>
    <col min="9992" max="9992" width="13.7109375" style="125" customWidth="1"/>
    <col min="9993" max="9993" width="10.28515625" style="125" customWidth="1"/>
    <col min="9994" max="9994" width="13.7109375" style="125" customWidth="1"/>
    <col min="9995" max="9995" width="10.140625" style="125" customWidth="1"/>
    <col min="9996" max="9996" width="9.5703125" style="125" customWidth="1"/>
    <col min="9997" max="9997" width="14.5703125" style="125" customWidth="1"/>
    <col min="9998" max="9998" width="12.28515625" style="125" customWidth="1"/>
    <col min="9999" max="9999" width="13.85546875" style="125" customWidth="1"/>
    <col min="10000" max="10000" width="11" style="125" customWidth="1"/>
    <col min="10001" max="10001" width="14.140625" style="125" customWidth="1"/>
    <col min="10002" max="10002" width="9.7109375" style="125" customWidth="1"/>
    <col min="10003" max="10242" width="8.85546875" style="125"/>
    <col min="10243" max="10243" width="4" style="125" customWidth="1"/>
    <col min="10244" max="10244" width="21.42578125" style="125" customWidth="1"/>
    <col min="10245" max="10245" width="8.85546875" style="125" customWidth="1"/>
    <col min="10246" max="10246" width="14.28515625" style="125" customWidth="1"/>
    <col min="10247" max="10247" width="12" style="125" customWidth="1"/>
    <col min="10248" max="10248" width="13.7109375" style="125" customWidth="1"/>
    <col min="10249" max="10249" width="10.28515625" style="125" customWidth="1"/>
    <col min="10250" max="10250" width="13.7109375" style="125" customWidth="1"/>
    <col min="10251" max="10251" width="10.140625" style="125" customWidth="1"/>
    <col min="10252" max="10252" width="9.5703125" style="125" customWidth="1"/>
    <col min="10253" max="10253" width="14.5703125" style="125" customWidth="1"/>
    <col min="10254" max="10254" width="12.28515625" style="125" customWidth="1"/>
    <col min="10255" max="10255" width="13.85546875" style="125" customWidth="1"/>
    <col min="10256" max="10256" width="11" style="125" customWidth="1"/>
    <col min="10257" max="10257" width="14.140625" style="125" customWidth="1"/>
    <col min="10258" max="10258" width="9.7109375" style="125" customWidth="1"/>
    <col min="10259" max="10498" width="8.85546875" style="125"/>
    <col min="10499" max="10499" width="4" style="125" customWidth="1"/>
    <col min="10500" max="10500" width="21.42578125" style="125" customWidth="1"/>
    <col min="10501" max="10501" width="8.85546875" style="125" customWidth="1"/>
    <col min="10502" max="10502" width="14.28515625" style="125" customWidth="1"/>
    <col min="10503" max="10503" width="12" style="125" customWidth="1"/>
    <col min="10504" max="10504" width="13.7109375" style="125" customWidth="1"/>
    <col min="10505" max="10505" width="10.28515625" style="125" customWidth="1"/>
    <col min="10506" max="10506" width="13.7109375" style="125" customWidth="1"/>
    <col min="10507" max="10507" width="10.140625" style="125" customWidth="1"/>
    <col min="10508" max="10508" width="9.5703125" style="125" customWidth="1"/>
    <col min="10509" max="10509" width="14.5703125" style="125" customWidth="1"/>
    <col min="10510" max="10510" width="12.28515625" style="125" customWidth="1"/>
    <col min="10511" max="10511" width="13.85546875" style="125" customWidth="1"/>
    <col min="10512" max="10512" width="11" style="125" customWidth="1"/>
    <col min="10513" max="10513" width="14.140625" style="125" customWidth="1"/>
    <col min="10514" max="10514" width="9.7109375" style="125" customWidth="1"/>
    <col min="10515" max="10754" width="8.85546875" style="125"/>
    <col min="10755" max="10755" width="4" style="125" customWidth="1"/>
    <col min="10756" max="10756" width="21.42578125" style="125" customWidth="1"/>
    <col min="10757" max="10757" width="8.85546875" style="125" customWidth="1"/>
    <col min="10758" max="10758" width="14.28515625" style="125" customWidth="1"/>
    <col min="10759" max="10759" width="12" style="125" customWidth="1"/>
    <col min="10760" max="10760" width="13.7109375" style="125" customWidth="1"/>
    <col min="10761" max="10761" width="10.28515625" style="125" customWidth="1"/>
    <col min="10762" max="10762" width="13.7109375" style="125" customWidth="1"/>
    <col min="10763" max="10763" width="10.140625" style="125" customWidth="1"/>
    <col min="10764" max="10764" width="9.5703125" style="125" customWidth="1"/>
    <col min="10765" max="10765" width="14.5703125" style="125" customWidth="1"/>
    <col min="10766" max="10766" width="12.28515625" style="125" customWidth="1"/>
    <col min="10767" max="10767" width="13.85546875" style="125" customWidth="1"/>
    <col min="10768" max="10768" width="11" style="125" customWidth="1"/>
    <col min="10769" max="10769" width="14.140625" style="125" customWidth="1"/>
    <col min="10770" max="10770" width="9.7109375" style="125" customWidth="1"/>
    <col min="10771" max="11010" width="8.85546875" style="125"/>
    <col min="11011" max="11011" width="4" style="125" customWidth="1"/>
    <col min="11012" max="11012" width="21.42578125" style="125" customWidth="1"/>
    <col min="11013" max="11013" width="8.85546875" style="125" customWidth="1"/>
    <col min="11014" max="11014" width="14.28515625" style="125" customWidth="1"/>
    <col min="11015" max="11015" width="12" style="125" customWidth="1"/>
    <col min="11016" max="11016" width="13.7109375" style="125" customWidth="1"/>
    <col min="11017" max="11017" width="10.28515625" style="125" customWidth="1"/>
    <col min="11018" max="11018" width="13.7109375" style="125" customWidth="1"/>
    <col min="11019" max="11019" width="10.140625" style="125" customWidth="1"/>
    <col min="11020" max="11020" width="9.5703125" style="125" customWidth="1"/>
    <col min="11021" max="11021" width="14.5703125" style="125" customWidth="1"/>
    <col min="11022" max="11022" width="12.28515625" style="125" customWidth="1"/>
    <col min="11023" max="11023" width="13.85546875" style="125" customWidth="1"/>
    <col min="11024" max="11024" width="11" style="125" customWidth="1"/>
    <col min="11025" max="11025" width="14.140625" style="125" customWidth="1"/>
    <col min="11026" max="11026" width="9.7109375" style="125" customWidth="1"/>
    <col min="11027" max="11266" width="8.85546875" style="125"/>
    <col min="11267" max="11267" width="4" style="125" customWidth="1"/>
    <col min="11268" max="11268" width="21.42578125" style="125" customWidth="1"/>
    <col min="11269" max="11269" width="8.85546875" style="125" customWidth="1"/>
    <col min="11270" max="11270" width="14.28515625" style="125" customWidth="1"/>
    <col min="11271" max="11271" width="12" style="125" customWidth="1"/>
    <col min="11272" max="11272" width="13.7109375" style="125" customWidth="1"/>
    <col min="11273" max="11273" width="10.28515625" style="125" customWidth="1"/>
    <col min="11274" max="11274" width="13.7109375" style="125" customWidth="1"/>
    <col min="11275" max="11275" width="10.140625" style="125" customWidth="1"/>
    <col min="11276" max="11276" width="9.5703125" style="125" customWidth="1"/>
    <col min="11277" max="11277" width="14.5703125" style="125" customWidth="1"/>
    <col min="11278" max="11278" width="12.28515625" style="125" customWidth="1"/>
    <col min="11279" max="11279" width="13.85546875" style="125" customWidth="1"/>
    <col min="11280" max="11280" width="11" style="125" customWidth="1"/>
    <col min="11281" max="11281" width="14.140625" style="125" customWidth="1"/>
    <col min="11282" max="11282" width="9.7109375" style="125" customWidth="1"/>
    <col min="11283" max="11522" width="8.85546875" style="125"/>
    <col min="11523" max="11523" width="4" style="125" customWidth="1"/>
    <col min="11524" max="11524" width="21.42578125" style="125" customWidth="1"/>
    <col min="11525" max="11525" width="8.85546875" style="125" customWidth="1"/>
    <col min="11526" max="11526" width="14.28515625" style="125" customWidth="1"/>
    <col min="11527" max="11527" width="12" style="125" customWidth="1"/>
    <col min="11528" max="11528" width="13.7109375" style="125" customWidth="1"/>
    <col min="11529" max="11529" width="10.28515625" style="125" customWidth="1"/>
    <col min="11530" max="11530" width="13.7109375" style="125" customWidth="1"/>
    <col min="11531" max="11531" width="10.140625" style="125" customWidth="1"/>
    <col min="11532" max="11532" width="9.5703125" style="125" customWidth="1"/>
    <col min="11533" max="11533" width="14.5703125" style="125" customWidth="1"/>
    <col min="11534" max="11534" width="12.28515625" style="125" customWidth="1"/>
    <col min="11535" max="11535" width="13.85546875" style="125" customWidth="1"/>
    <col min="11536" max="11536" width="11" style="125" customWidth="1"/>
    <col min="11537" max="11537" width="14.140625" style="125" customWidth="1"/>
    <col min="11538" max="11538" width="9.7109375" style="125" customWidth="1"/>
    <col min="11539" max="11778" width="8.85546875" style="125"/>
    <col min="11779" max="11779" width="4" style="125" customWidth="1"/>
    <col min="11780" max="11780" width="21.42578125" style="125" customWidth="1"/>
    <col min="11781" max="11781" width="8.85546875" style="125" customWidth="1"/>
    <col min="11782" max="11782" width="14.28515625" style="125" customWidth="1"/>
    <col min="11783" max="11783" width="12" style="125" customWidth="1"/>
    <col min="11784" max="11784" width="13.7109375" style="125" customWidth="1"/>
    <col min="11785" max="11785" width="10.28515625" style="125" customWidth="1"/>
    <col min="11786" max="11786" width="13.7109375" style="125" customWidth="1"/>
    <col min="11787" max="11787" width="10.140625" style="125" customWidth="1"/>
    <col min="11788" max="11788" width="9.5703125" style="125" customWidth="1"/>
    <col min="11789" max="11789" width="14.5703125" style="125" customWidth="1"/>
    <col min="11790" max="11790" width="12.28515625" style="125" customWidth="1"/>
    <col min="11791" max="11791" width="13.85546875" style="125" customWidth="1"/>
    <col min="11792" max="11792" width="11" style="125" customWidth="1"/>
    <col min="11793" max="11793" width="14.140625" style="125" customWidth="1"/>
    <col min="11794" max="11794" width="9.7109375" style="125" customWidth="1"/>
    <col min="11795" max="12034" width="8.85546875" style="125"/>
    <col min="12035" max="12035" width="4" style="125" customWidth="1"/>
    <col min="12036" max="12036" width="21.42578125" style="125" customWidth="1"/>
    <col min="12037" max="12037" width="8.85546875" style="125" customWidth="1"/>
    <col min="12038" max="12038" width="14.28515625" style="125" customWidth="1"/>
    <col min="12039" max="12039" width="12" style="125" customWidth="1"/>
    <col min="12040" max="12040" width="13.7109375" style="125" customWidth="1"/>
    <col min="12041" max="12041" width="10.28515625" style="125" customWidth="1"/>
    <col min="12042" max="12042" width="13.7109375" style="125" customWidth="1"/>
    <col min="12043" max="12043" width="10.140625" style="125" customWidth="1"/>
    <col min="12044" max="12044" width="9.5703125" style="125" customWidth="1"/>
    <col min="12045" max="12045" width="14.5703125" style="125" customWidth="1"/>
    <col min="12046" max="12046" width="12.28515625" style="125" customWidth="1"/>
    <col min="12047" max="12047" width="13.85546875" style="125" customWidth="1"/>
    <col min="12048" max="12048" width="11" style="125" customWidth="1"/>
    <col min="12049" max="12049" width="14.140625" style="125" customWidth="1"/>
    <col min="12050" max="12050" width="9.7109375" style="125" customWidth="1"/>
    <col min="12051" max="12290" width="8.85546875" style="125"/>
    <col min="12291" max="12291" width="4" style="125" customWidth="1"/>
    <col min="12292" max="12292" width="21.42578125" style="125" customWidth="1"/>
    <col min="12293" max="12293" width="8.85546875" style="125" customWidth="1"/>
    <col min="12294" max="12294" width="14.28515625" style="125" customWidth="1"/>
    <col min="12295" max="12295" width="12" style="125" customWidth="1"/>
    <col min="12296" max="12296" width="13.7109375" style="125" customWidth="1"/>
    <col min="12297" max="12297" width="10.28515625" style="125" customWidth="1"/>
    <col min="12298" max="12298" width="13.7109375" style="125" customWidth="1"/>
    <col min="12299" max="12299" width="10.140625" style="125" customWidth="1"/>
    <col min="12300" max="12300" width="9.5703125" style="125" customWidth="1"/>
    <col min="12301" max="12301" width="14.5703125" style="125" customWidth="1"/>
    <col min="12302" max="12302" width="12.28515625" style="125" customWidth="1"/>
    <col min="12303" max="12303" width="13.85546875" style="125" customWidth="1"/>
    <col min="12304" max="12304" width="11" style="125" customWidth="1"/>
    <col min="12305" max="12305" width="14.140625" style="125" customWidth="1"/>
    <col min="12306" max="12306" width="9.7109375" style="125" customWidth="1"/>
    <col min="12307" max="12546" width="8.85546875" style="125"/>
    <col min="12547" max="12547" width="4" style="125" customWidth="1"/>
    <col min="12548" max="12548" width="21.42578125" style="125" customWidth="1"/>
    <col min="12549" max="12549" width="8.85546875" style="125" customWidth="1"/>
    <col min="12550" max="12550" width="14.28515625" style="125" customWidth="1"/>
    <col min="12551" max="12551" width="12" style="125" customWidth="1"/>
    <col min="12552" max="12552" width="13.7109375" style="125" customWidth="1"/>
    <col min="12553" max="12553" width="10.28515625" style="125" customWidth="1"/>
    <col min="12554" max="12554" width="13.7109375" style="125" customWidth="1"/>
    <col min="12555" max="12555" width="10.140625" style="125" customWidth="1"/>
    <col min="12556" max="12556" width="9.5703125" style="125" customWidth="1"/>
    <col min="12557" max="12557" width="14.5703125" style="125" customWidth="1"/>
    <col min="12558" max="12558" width="12.28515625" style="125" customWidth="1"/>
    <col min="12559" max="12559" width="13.85546875" style="125" customWidth="1"/>
    <col min="12560" max="12560" width="11" style="125" customWidth="1"/>
    <col min="12561" max="12561" width="14.140625" style="125" customWidth="1"/>
    <col min="12562" max="12562" width="9.7109375" style="125" customWidth="1"/>
    <col min="12563" max="12802" width="8.85546875" style="125"/>
    <col min="12803" max="12803" width="4" style="125" customWidth="1"/>
    <col min="12804" max="12804" width="21.42578125" style="125" customWidth="1"/>
    <col min="12805" max="12805" width="8.85546875" style="125" customWidth="1"/>
    <col min="12806" max="12806" width="14.28515625" style="125" customWidth="1"/>
    <col min="12807" max="12807" width="12" style="125" customWidth="1"/>
    <col min="12808" max="12808" width="13.7109375" style="125" customWidth="1"/>
    <col min="12809" max="12809" width="10.28515625" style="125" customWidth="1"/>
    <col min="12810" max="12810" width="13.7109375" style="125" customWidth="1"/>
    <col min="12811" max="12811" width="10.140625" style="125" customWidth="1"/>
    <col min="12812" max="12812" width="9.5703125" style="125" customWidth="1"/>
    <col min="12813" max="12813" width="14.5703125" style="125" customWidth="1"/>
    <col min="12814" max="12814" width="12.28515625" style="125" customWidth="1"/>
    <col min="12815" max="12815" width="13.85546875" style="125" customWidth="1"/>
    <col min="12816" max="12816" width="11" style="125" customWidth="1"/>
    <col min="12817" max="12817" width="14.140625" style="125" customWidth="1"/>
    <col min="12818" max="12818" width="9.7109375" style="125" customWidth="1"/>
    <col min="12819" max="13058" width="8.85546875" style="125"/>
    <col min="13059" max="13059" width="4" style="125" customWidth="1"/>
    <col min="13060" max="13060" width="21.42578125" style="125" customWidth="1"/>
    <col min="13061" max="13061" width="8.85546875" style="125" customWidth="1"/>
    <col min="13062" max="13062" width="14.28515625" style="125" customWidth="1"/>
    <col min="13063" max="13063" width="12" style="125" customWidth="1"/>
    <col min="13064" max="13064" width="13.7109375" style="125" customWidth="1"/>
    <col min="13065" max="13065" width="10.28515625" style="125" customWidth="1"/>
    <col min="13066" max="13066" width="13.7109375" style="125" customWidth="1"/>
    <col min="13067" max="13067" width="10.140625" style="125" customWidth="1"/>
    <col min="13068" max="13068" width="9.5703125" style="125" customWidth="1"/>
    <col min="13069" max="13069" width="14.5703125" style="125" customWidth="1"/>
    <col min="13070" max="13070" width="12.28515625" style="125" customWidth="1"/>
    <col min="13071" max="13071" width="13.85546875" style="125" customWidth="1"/>
    <col min="13072" max="13072" width="11" style="125" customWidth="1"/>
    <col min="13073" max="13073" width="14.140625" style="125" customWidth="1"/>
    <col min="13074" max="13074" width="9.7109375" style="125" customWidth="1"/>
    <col min="13075" max="13314" width="8.85546875" style="125"/>
    <col min="13315" max="13315" width="4" style="125" customWidth="1"/>
    <col min="13316" max="13316" width="21.42578125" style="125" customWidth="1"/>
    <col min="13317" max="13317" width="8.85546875" style="125" customWidth="1"/>
    <col min="13318" max="13318" width="14.28515625" style="125" customWidth="1"/>
    <col min="13319" max="13319" width="12" style="125" customWidth="1"/>
    <col min="13320" max="13320" width="13.7109375" style="125" customWidth="1"/>
    <col min="13321" max="13321" width="10.28515625" style="125" customWidth="1"/>
    <col min="13322" max="13322" width="13.7109375" style="125" customWidth="1"/>
    <col min="13323" max="13323" width="10.140625" style="125" customWidth="1"/>
    <col min="13324" max="13324" width="9.5703125" style="125" customWidth="1"/>
    <col min="13325" max="13325" width="14.5703125" style="125" customWidth="1"/>
    <col min="13326" max="13326" width="12.28515625" style="125" customWidth="1"/>
    <col min="13327" max="13327" width="13.85546875" style="125" customWidth="1"/>
    <col min="13328" max="13328" width="11" style="125" customWidth="1"/>
    <col min="13329" max="13329" width="14.140625" style="125" customWidth="1"/>
    <col min="13330" max="13330" width="9.7109375" style="125" customWidth="1"/>
    <col min="13331" max="13570" width="8.85546875" style="125"/>
    <col min="13571" max="13571" width="4" style="125" customWidth="1"/>
    <col min="13572" max="13572" width="21.42578125" style="125" customWidth="1"/>
    <col min="13573" max="13573" width="8.85546875" style="125" customWidth="1"/>
    <col min="13574" max="13574" width="14.28515625" style="125" customWidth="1"/>
    <col min="13575" max="13575" width="12" style="125" customWidth="1"/>
    <col min="13576" max="13576" width="13.7109375" style="125" customWidth="1"/>
    <col min="13577" max="13577" width="10.28515625" style="125" customWidth="1"/>
    <col min="13578" max="13578" width="13.7109375" style="125" customWidth="1"/>
    <col min="13579" max="13579" width="10.140625" style="125" customWidth="1"/>
    <col min="13580" max="13580" width="9.5703125" style="125" customWidth="1"/>
    <col min="13581" max="13581" width="14.5703125" style="125" customWidth="1"/>
    <col min="13582" max="13582" width="12.28515625" style="125" customWidth="1"/>
    <col min="13583" max="13583" width="13.85546875" style="125" customWidth="1"/>
    <col min="13584" max="13584" width="11" style="125" customWidth="1"/>
    <col min="13585" max="13585" width="14.140625" style="125" customWidth="1"/>
    <col min="13586" max="13586" width="9.7109375" style="125" customWidth="1"/>
    <col min="13587" max="13826" width="8.85546875" style="125"/>
    <col min="13827" max="13827" width="4" style="125" customWidth="1"/>
    <col min="13828" max="13828" width="21.42578125" style="125" customWidth="1"/>
    <col min="13829" max="13829" width="8.85546875" style="125" customWidth="1"/>
    <col min="13830" max="13830" width="14.28515625" style="125" customWidth="1"/>
    <col min="13831" max="13831" width="12" style="125" customWidth="1"/>
    <col min="13832" max="13832" width="13.7109375" style="125" customWidth="1"/>
    <col min="13833" max="13833" width="10.28515625" style="125" customWidth="1"/>
    <col min="13834" max="13834" width="13.7109375" style="125" customWidth="1"/>
    <col min="13835" max="13835" width="10.140625" style="125" customWidth="1"/>
    <col min="13836" max="13836" width="9.5703125" style="125" customWidth="1"/>
    <col min="13837" max="13837" width="14.5703125" style="125" customWidth="1"/>
    <col min="13838" max="13838" width="12.28515625" style="125" customWidth="1"/>
    <col min="13839" max="13839" width="13.85546875" style="125" customWidth="1"/>
    <col min="13840" max="13840" width="11" style="125" customWidth="1"/>
    <col min="13841" max="13841" width="14.140625" style="125" customWidth="1"/>
    <col min="13842" max="13842" width="9.7109375" style="125" customWidth="1"/>
    <col min="13843" max="14082" width="8.85546875" style="125"/>
    <col min="14083" max="14083" width="4" style="125" customWidth="1"/>
    <col min="14084" max="14084" width="21.42578125" style="125" customWidth="1"/>
    <col min="14085" max="14085" width="8.85546875" style="125" customWidth="1"/>
    <col min="14086" max="14086" width="14.28515625" style="125" customWidth="1"/>
    <col min="14087" max="14087" width="12" style="125" customWidth="1"/>
    <col min="14088" max="14088" width="13.7109375" style="125" customWidth="1"/>
    <col min="14089" max="14089" width="10.28515625" style="125" customWidth="1"/>
    <col min="14090" max="14090" width="13.7109375" style="125" customWidth="1"/>
    <col min="14091" max="14091" width="10.140625" style="125" customWidth="1"/>
    <col min="14092" max="14092" width="9.5703125" style="125" customWidth="1"/>
    <col min="14093" max="14093" width="14.5703125" style="125" customWidth="1"/>
    <col min="14094" max="14094" width="12.28515625" style="125" customWidth="1"/>
    <col min="14095" max="14095" width="13.85546875" style="125" customWidth="1"/>
    <col min="14096" max="14096" width="11" style="125" customWidth="1"/>
    <col min="14097" max="14097" width="14.140625" style="125" customWidth="1"/>
    <col min="14098" max="14098" width="9.7109375" style="125" customWidth="1"/>
    <col min="14099" max="14338" width="8.85546875" style="125"/>
    <col min="14339" max="14339" width="4" style="125" customWidth="1"/>
    <col min="14340" max="14340" width="21.42578125" style="125" customWidth="1"/>
    <col min="14341" max="14341" width="8.85546875" style="125" customWidth="1"/>
    <col min="14342" max="14342" width="14.28515625" style="125" customWidth="1"/>
    <col min="14343" max="14343" width="12" style="125" customWidth="1"/>
    <col min="14344" max="14344" width="13.7109375" style="125" customWidth="1"/>
    <col min="14345" max="14345" width="10.28515625" style="125" customWidth="1"/>
    <col min="14346" max="14346" width="13.7109375" style="125" customWidth="1"/>
    <col min="14347" max="14347" width="10.140625" style="125" customWidth="1"/>
    <col min="14348" max="14348" width="9.5703125" style="125" customWidth="1"/>
    <col min="14349" max="14349" width="14.5703125" style="125" customWidth="1"/>
    <col min="14350" max="14350" width="12.28515625" style="125" customWidth="1"/>
    <col min="14351" max="14351" width="13.85546875" style="125" customWidth="1"/>
    <col min="14352" max="14352" width="11" style="125" customWidth="1"/>
    <col min="14353" max="14353" width="14.140625" style="125" customWidth="1"/>
    <col min="14354" max="14354" width="9.7109375" style="125" customWidth="1"/>
    <col min="14355" max="14594" width="8.85546875" style="125"/>
    <col min="14595" max="14595" width="4" style="125" customWidth="1"/>
    <col min="14596" max="14596" width="21.42578125" style="125" customWidth="1"/>
    <col min="14597" max="14597" width="8.85546875" style="125" customWidth="1"/>
    <col min="14598" max="14598" width="14.28515625" style="125" customWidth="1"/>
    <col min="14599" max="14599" width="12" style="125" customWidth="1"/>
    <col min="14600" max="14600" width="13.7109375" style="125" customWidth="1"/>
    <col min="14601" max="14601" width="10.28515625" style="125" customWidth="1"/>
    <col min="14602" max="14602" width="13.7109375" style="125" customWidth="1"/>
    <col min="14603" max="14603" width="10.140625" style="125" customWidth="1"/>
    <col min="14604" max="14604" width="9.5703125" style="125" customWidth="1"/>
    <col min="14605" max="14605" width="14.5703125" style="125" customWidth="1"/>
    <col min="14606" max="14606" width="12.28515625" style="125" customWidth="1"/>
    <col min="14607" max="14607" width="13.85546875" style="125" customWidth="1"/>
    <col min="14608" max="14608" width="11" style="125" customWidth="1"/>
    <col min="14609" max="14609" width="14.140625" style="125" customWidth="1"/>
    <col min="14610" max="14610" width="9.7109375" style="125" customWidth="1"/>
    <col min="14611" max="14850" width="8.85546875" style="125"/>
    <col min="14851" max="14851" width="4" style="125" customWidth="1"/>
    <col min="14852" max="14852" width="21.42578125" style="125" customWidth="1"/>
    <col min="14853" max="14853" width="8.85546875" style="125" customWidth="1"/>
    <col min="14854" max="14854" width="14.28515625" style="125" customWidth="1"/>
    <col min="14855" max="14855" width="12" style="125" customWidth="1"/>
    <col min="14856" max="14856" width="13.7109375" style="125" customWidth="1"/>
    <col min="14857" max="14857" width="10.28515625" style="125" customWidth="1"/>
    <col min="14858" max="14858" width="13.7109375" style="125" customWidth="1"/>
    <col min="14859" max="14859" width="10.140625" style="125" customWidth="1"/>
    <col min="14860" max="14860" width="9.5703125" style="125" customWidth="1"/>
    <col min="14861" max="14861" width="14.5703125" style="125" customWidth="1"/>
    <col min="14862" max="14862" width="12.28515625" style="125" customWidth="1"/>
    <col min="14863" max="14863" width="13.85546875" style="125" customWidth="1"/>
    <col min="14864" max="14864" width="11" style="125" customWidth="1"/>
    <col min="14865" max="14865" width="14.140625" style="125" customWidth="1"/>
    <col min="14866" max="14866" width="9.7109375" style="125" customWidth="1"/>
    <col min="14867" max="15106" width="8.85546875" style="125"/>
    <col min="15107" max="15107" width="4" style="125" customWidth="1"/>
    <col min="15108" max="15108" width="21.42578125" style="125" customWidth="1"/>
    <col min="15109" max="15109" width="8.85546875" style="125" customWidth="1"/>
    <col min="15110" max="15110" width="14.28515625" style="125" customWidth="1"/>
    <col min="15111" max="15111" width="12" style="125" customWidth="1"/>
    <col min="15112" max="15112" width="13.7109375" style="125" customWidth="1"/>
    <col min="15113" max="15113" width="10.28515625" style="125" customWidth="1"/>
    <col min="15114" max="15114" width="13.7109375" style="125" customWidth="1"/>
    <col min="15115" max="15115" width="10.140625" style="125" customWidth="1"/>
    <col min="15116" max="15116" width="9.5703125" style="125" customWidth="1"/>
    <col min="15117" max="15117" width="14.5703125" style="125" customWidth="1"/>
    <col min="15118" max="15118" width="12.28515625" style="125" customWidth="1"/>
    <col min="15119" max="15119" width="13.85546875" style="125" customWidth="1"/>
    <col min="15120" max="15120" width="11" style="125" customWidth="1"/>
    <col min="15121" max="15121" width="14.140625" style="125" customWidth="1"/>
    <col min="15122" max="15122" width="9.7109375" style="125" customWidth="1"/>
    <col min="15123" max="15362" width="8.85546875" style="125"/>
    <col min="15363" max="15363" width="4" style="125" customWidth="1"/>
    <col min="15364" max="15364" width="21.42578125" style="125" customWidth="1"/>
    <col min="15365" max="15365" width="8.85546875" style="125" customWidth="1"/>
    <col min="15366" max="15366" width="14.28515625" style="125" customWidth="1"/>
    <col min="15367" max="15367" width="12" style="125" customWidth="1"/>
    <col min="15368" max="15368" width="13.7109375" style="125" customWidth="1"/>
    <col min="15369" max="15369" width="10.28515625" style="125" customWidth="1"/>
    <col min="15370" max="15370" width="13.7109375" style="125" customWidth="1"/>
    <col min="15371" max="15371" width="10.140625" style="125" customWidth="1"/>
    <col min="15372" max="15372" width="9.5703125" style="125" customWidth="1"/>
    <col min="15373" max="15373" width="14.5703125" style="125" customWidth="1"/>
    <col min="15374" max="15374" width="12.28515625" style="125" customWidth="1"/>
    <col min="15375" max="15375" width="13.85546875" style="125" customWidth="1"/>
    <col min="15376" max="15376" width="11" style="125" customWidth="1"/>
    <col min="15377" max="15377" width="14.140625" style="125" customWidth="1"/>
    <col min="15378" max="15378" width="9.7109375" style="125" customWidth="1"/>
    <col min="15379" max="15618" width="8.85546875" style="125"/>
    <col min="15619" max="15619" width="4" style="125" customWidth="1"/>
    <col min="15620" max="15620" width="21.42578125" style="125" customWidth="1"/>
    <col min="15621" max="15621" width="8.85546875" style="125" customWidth="1"/>
    <col min="15622" max="15622" width="14.28515625" style="125" customWidth="1"/>
    <col min="15623" max="15623" width="12" style="125" customWidth="1"/>
    <col min="15624" max="15624" width="13.7109375" style="125" customWidth="1"/>
    <col min="15625" max="15625" width="10.28515625" style="125" customWidth="1"/>
    <col min="15626" max="15626" width="13.7109375" style="125" customWidth="1"/>
    <col min="15627" max="15627" width="10.140625" style="125" customWidth="1"/>
    <col min="15628" max="15628" width="9.5703125" style="125" customWidth="1"/>
    <col min="15629" max="15629" width="14.5703125" style="125" customWidth="1"/>
    <col min="15630" max="15630" width="12.28515625" style="125" customWidth="1"/>
    <col min="15631" max="15631" width="13.85546875" style="125" customWidth="1"/>
    <col min="15632" max="15632" width="11" style="125" customWidth="1"/>
    <col min="15633" max="15633" width="14.140625" style="125" customWidth="1"/>
    <col min="15634" max="15634" width="9.7109375" style="125" customWidth="1"/>
    <col min="15635" max="15874" width="8.85546875" style="125"/>
    <col min="15875" max="15875" width="4" style="125" customWidth="1"/>
    <col min="15876" max="15876" width="21.42578125" style="125" customWidth="1"/>
    <col min="15877" max="15877" width="8.85546875" style="125" customWidth="1"/>
    <col min="15878" max="15878" width="14.28515625" style="125" customWidth="1"/>
    <col min="15879" max="15879" width="12" style="125" customWidth="1"/>
    <col min="15880" max="15880" width="13.7109375" style="125" customWidth="1"/>
    <col min="15881" max="15881" width="10.28515625" style="125" customWidth="1"/>
    <col min="15882" max="15882" width="13.7109375" style="125" customWidth="1"/>
    <col min="15883" max="15883" width="10.140625" style="125" customWidth="1"/>
    <col min="15884" max="15884" width="9.5703125" style="125" customWidth="1"/>
    <col min="15885" max="15885" width="14.5703125" style="125" customWidth="1"/>
    <col min="15886" max="15886" width="12.28515625" style="125" customWidth="1"/>
    <col min="15887" max="15887" width="13.85546875" style="125" customWidth="1"/>
    <col min="15888" max="15888" width="11" style="125" customWidth="1"/>
    <col min="15889" max="15889" width="14.140625" style="125" customWidth="1"/>
    <col min="15890" max="15890" width="9.7109375" style="125" customWidth="1"/>
    <col min="15891" max="16130" width="8.85546875" style="125"/>
    <col min="16131" max="16131" width="4" style="125" customWidth="1"/>
    <col min="16132" max="16132" width="21.42578125" style="125" customWidth="1"/>
    <col min="16133" max="16133" width="8.85546875" style="125" customWidth="1"/>
    <col min="16134" max="16134" width="14.28515625" style="125" customWidth="1"/>
    <col min="16135" max="16135" width="12" style="125" customWidth="1"/>
    <col min="16136" max="16136" width="13.7109375" style="125" customWidth="1"/>
    <col min="16137" max="16137" width="10.28515625" style="125" customWidth="1"/>
    <col min="16138" max="16138" width="13.7109375" style="125" customWidth="1"/>
    <col min="16139" max="16139" width="10.140625" style="125" customWidth="1"/>
    <col min="16140" max="16140" width="9.5703125" style="125" customWidth="1"/>
    <col min="16141" max="16141" width="14.5703125" style="125" customWidth="1"/>
    <col min="16142" max="16142" width="12.28515625" style="125" customWidth="1"/>
    <col min="16143" max="16143" width="13.85546875" style="125" customWidth="1"/>
    <col min="16144" max="16144" width="11" style="125" customWidth="1"/>
    <col min="16145" max="16145" width="14.140625" style="125" customWidth="1"/>
    <col min="16146" max="16146" width="9.7109375" style="125" customWidth="1"/>
    <col min="16147" max="16384" width="8.85546875" style="125"/>
  </cols>
  <sheetData>
    <row r="1" spans="1:24"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</row>
    <row r="2" spans="1:24" ht="23.25" customHeight="1">
      <c r="A2" s="467" t="s">
        <v>223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126"/>
      <c r="S2" s="127"/>
      <c r="T2" s="128"/>
      <c r="U2" s="128"/>
      <c r="V2" s="128"/>
      <c r="W2" s="128"/>
      <c r="X2" s="128"/>
    </row>
    <row r="3" spans="1:24" ht="20.25" customHeight="1">
      <c r="A3" s="468" t="s">
        <v>206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129"/>
      <c r="S3" s="127"/>
      <c r="T3" s="128"/>
      <c r="U3" s="128"/>
      <c r="V3" s="128"/>
      <c r="W3" s="128"/>
      <c r="X3" s="128"/>
    </row>
    <row r="4" spans="1:24" ht="21" customHeight="1" thickBot="1">
      <c r="A4" s="130"/>
      <c r="B4" s="131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465" t="s">
        <v>207</v>
      </c>
      <c r="Q4" s="465"/>
      <c r="R4" s="465"/>
      <c r="S4" s="133"/>
    </row>
    <row r="5" spans="1:24" s="135" customFormat="1" ht="42" customHeight="1">
      <c r="A5" s="471" t="s">
        <v>16</v>
      </c>
      <c r="B5" s="469" t="s">
        <v>28</v>
      </c>
      <c r="C5" s="475" t="s">
        <v>50</v>
      </c>
      <c r="D5" s="475"/>
      <c r="E5" s="475"/>
      <c r="F5" s="475"/>
      <c r="G5" s="475"/>
      <c r="H5" s="475"/>
      <c r="I5" s="475"/>
      <c r="J5" s="476" t="s">
        <v>51</v>
      </c>
      <c r="K5" s="475" t="s">
        <v>52</v>
      </c>
      <c r="L5" s="475"/>
      <c r="M5" s="475"/>
      <c r="N5" s="475"/>
      <c r="O5" s="475"/>
      <c r="P5" s="475"/>
      <c r="Q5" s="475"/>
      <c r="R5" s="478" t="s">
        <v>51</v>
      </c>
      <c r="S5" s="134"/>
    </row>
    <row r="6" spans="1:24" s="135" customFormat="1" ht="149.25" customHeight="1" thickBot="1">
      <c r="A6" s="472"/>
      <c r="B6" s="470"/>
      <c r="C6" s="273" t="s">
        <v>24</v>
      </c>
      <c r="D6" s="273" t="s">
        <v>53</v>
      </c>
      <c r="E6" s="273" t="s">
        <v>57</v>
      </c>
      <c r="F6" s="273" t="s">
        <v>119</v>
      </c>
      <c r="G6" s="273" t="s">
        <v>54</v>
      </c>
      <c r="H6" s="273" t="s">
        <v>55</v>
      </c>
      <c r="I6" s="273" t="s">
        <v>56</v>
      </c>
      <c r="J6" s="477"/>
      <c r="K6" s="273" t="s">
        <v>24</v>
      </c>
      <c r="L6" s="273" t="s">
        <v>53</v>
      </c>
      <c r="M6" s="273" t="s">
        <v>57</v>
      </c>
      <c r="N6" s="273" t="s">
        <v>119</v>
      </c>
      <c r="O6" s="273" t="s">
        <v>54</v>
      </c>
      <c r="P6" s="273" t="s">
        <v>55</v>
      </c>
      <c r="Q6" s="273" t="s">
        <v>56</v>
      </c>
      <c r="R6" s="479"/>
      <c r="S6" s="134"/>
    </row>
    <row r="7" spans="1:24" s="137" customFormat="1" ht="22.5" customHeight="1" thickBot="1">
      <c r="A7" s="148">
        <v>1</v>
      </c>
      <c r="B7" s="149">
        <v>2</v>
      </c>
      <c r="C7" s="149">
        <v>3</v>
      </c>
      <c r="D7" s="149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50">
        <v>18</v>
      </c>
      <c r="S7" s="136"/>
    </row>
    <row r="8" spans="1:24" s="135" customFormat="1" ht="36.75" customHeight="1">
      <c r="A8" s="272">
        <v>1</v>
      </c>
      <c r="B8" s="325" t="str">
        <f>'1'!B10</f>
        <v>Navoiy shahar</v>
      </c>
      <c r="C8" s="327">
        <f>SUM(D8:I8)</f>
        <v>37</v>
      </c>
      <c r="D8" s="317">
        <v>25</v>
      </c>
      <c r="E8" s="138">
        <v>10</v>
      </c>
      <c r="F8" s="138">
        <v>0</v>
      </c>
      <c r="G8" s="138">
        <v>0</v>
      </c>
      <c r="H8" s="138">
        <v>0</v>
      </c>
      <c r="I8" s="138">
        <v>2</v>
      </c>
      <c r="J8" s="321">
        <v>0</v>
      </c>
      <c r="K8" s="327">
        <f>SUM(L8:Q8)</f>
        <v>126</v>
      </c>
      <c r="L8" s="317">
        <v>78</v>
      </c>
      <c r="M8" s="138">
        <v>35</v>
      </c>
      <c r="N8" s="138">
        <v>2</v>
      </c>
      <c r="O8" s="138">
        <v>1</v>
      </c>
      <c r="P8" s="138">
        <v>0</v>
      </c>
      <c r="Q8" s="138">
        <v>10</v>
      </c>
      <c r="R8" s="139">
        <v>0</v>
      </c>
      <c r="S8" s="134"/>
    </row>
    <row r="9" spans="1:24" s="135" customFormat="1" ht="36.75" customHeight="1">
      <c r="A9" s="151">
        <v>2</v>
      </c>
      <c r="B9" s="326" t="str">
        <f>'1'!B11</f>
        <v>Zarafshon shahar</v>
      </c>
      <c r="C9" s="328">
        <f t="shared" ref="C9:C18" si="0">SUM(D9:I9)</f>
        <v>0</v>
      </c>
      <c r="D9" s="318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322">
        <v>0</v>
      </c>
      <c r="K9" s="328">
        <f t="shared" ref="K9:K18" si="1">SUM(L9:Q9)</f>
        <v>32</v>
      </c>
      <c r="L9" s="318">
        <v>21</v>
      </c>
      <c r="M9" s="140">
        <v>10</v>
      </c>
      <c r="N9" s="140"/>
      <c r="O9" s="140"/>
      <c r="P9" s="140"/>
      <c r="Q9" s="140">
        <v>1</v>
      </c>
      <c r="R9" s="141"/>
      <c r="S9" s="134"/>
    </row>
    <row r="10" spans="1:24" s="135" customFormat="1" ht="36.75" customHeight="1">
      <c r="A10" s="151">
        <v>3</v>
      </c>
      <c r="B10" s="326" t="str">
        <f>'1'!B12</f>
        <v>G‘ozgon shahar</v>
      </c>
      <c r="C10" s="328">
        <f t="shared" si="0"/>
        <v>0</v>
      </c>
      <c r="D10" s="318">
        <v>0</v>
      </c>
      <c r="E10" s="140">
        <v>0</v>
      </c>
      <c r="F10" s="140">
        <v>0</v>
      </c>
      <c r="G10" s="140">
        <v>0</v>
      </c>
      <c r="H10" s="140">
        <v>0</v>
      </c>
      <c r="I10" s="140">
        <v>0</v>
      </c>
      <c r="J10" s="322">
        <v>0</v>
      </c>
      <c r="K10" s="328">
        <f t="shared" si="1"/>
        <v>10</v>
      </c>
      <c r="L10" s="318">
        <v>7</v>
      </c>
      <c r="M10" s="140">
        <v>2</v>
      </c>
      <c r="N10" s="140">
        <v>0</v>
      </c>
      <c r="O10" s="140">
        <v>0</v>
      </c>
      <c r="P10" s="140">
        <v>0</v>
      </c>
      <c r="Q10" s="140">
        <v>1</v>
      </c>
      <c r="R10" s="141">
        <v>0</v>
      </c>
      <c r="S10" s="134"/>
    </row>
    <row r="11" spans="1:24" s="135" customFormat="1" ht="36.75" customHeight="1">
      <c r="A11" s="151">
        <v>4</v>
      </c>
      <c r="B11" s="326" t="str">
        <f>'1'!B13</f>
        <v>Karmana tumani</v>
      </c>
      <c r="C11" s="328">
        <f t="shared" si="0"/>
        <v>172</v>
      </c>
      <c r="D11" s="318">
        <v>78</v>
      </c>
      <c r="E11" s="140">
        <v>83</v>
      </c>
      <c r="F11" s="140">
        <v>1</v>
      </c>
      <c r="G11" s="140">
        <v>3</v>
      </c>
      <c r="H11" s="140"/>
      <c r="I11" s="140">
        <v>7</v>
      </c>
      <c r="J11" s="322"/>
      <c r="K11" s="328">
        <f t="shared" si="1"/>
        <v>301</v>
      </c>
      <c r="L11" s="318">
        <v>109</v>
      </c>
      <c r="M11" s="140">
        <v>185</v>
      </c>
      <c r="N11" s="140">
        <v>0</v>
      </c>
      <c r="O11" s="140">
        <v>1</v>
      </c>
      <c r="P11" s="140"/>
      <c r="Q11" s="140">
        <v>6</v>
      </c>
      <c r="R11" s="141">
        <v>1</v>
      </c>
      <c r="S11" s="134"/>
    </row>
    <row r="12" spans="1:24" s="135" customFormat="1" ht="36.75" customHeight="1">
      <c r="A12" s="151">
        <v>5</v>
      </c>
      <c r="B12" s="326" t="str">
        <f>'1'!B14</f>
        <v>Konimex tumani</v>
      </c>
      <c r="C12" s="328">
        <f t="shared" si="0"/>
        <v>6</v>
      </c>
      <c r="D12" s="318">
        <v>4</v>
      </c>
      <c r="E12" s="140">
        <v>1</v>
      </c>
      <c r="F12" s="140">
        <v>0</v>
      </c>
      <c r="G12" s="140">
        <v>0</v>
      </c>
      <c r="H12" s="140">
        <v>0</v>
      </c>
      <c r="I12" s="140">
        <v>1</v>
      </c>
      <c r="J12" s="322">
        <v>0</v>
      </c>
      <c r="K12" s="328">
        <f t="shared" si="1"/>
        <v>14</v>
      </c>
      <c r="L12" s="318">
        <v>12</v>
      </c>
      <c r="M12" s="140">
        <v>1</v>
      </c>
      <c r="N12" s="140">
        <v>0</v>
      </c>
      <c r="O12" s="140">
        <v>0</v>
      </c>
      <c r="P12" s="140">
        <v>0</v>
      </c>
      <c r="Q12" s="140">
        <v>1</v>
      </c>
      <c r="R12" s="141">
        <v>0</v>
      </c>
      <c r="S12" s="134"/>
    </row>
    <row r="13" spans="1:24" s="135" customFormat="1" ht="36.75" customHeight="1">
      <c r="A13" s="151">
        <v>6</v>
      </c>
      <c r="B13" s="326" t="str">
        <f>'1'!B15</f>
        <v>Qiziltepa tumani</v>
      </c>
      <c r="C13" s="328">
        <f t="shared" si="0"/>
        <v>1</v>
      </c>
      <c r="D13" s="318">
        <v>1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322"/>
      <c r="K13" s="328">
        <f t="shared" si="1"/>
        <v>51</v>
      </c>
      <c r="L13" s="318">
        <v>31</v>
      </c>
      <c r="M13" s="140">
        <v>11</v>
      </c>
      <c r="N13" s="140">
        <v>0</v>
      </c>
      <c r="O13" s="140">
        <v>0</v>
      </c>
      <c r="P13" s="140">
        <v>3</v>
      </c>
      <c r="Q13" s="140">
        <v>6</v>
      </c>
      <c r="R13" s="141"/>
      <c r="S13" s="134"/>
    </row>
    <row r="14" spans="1:24" s="135" customFormat="1" ht="36.75" customHeight="1">
      <c r="A14" s="151">
        <v>7</v>
      </c>
      <c r="B14" s="326" t="str">
        <f>'1'!B16</f>
        <v>Navbahor tumani</v>
      </c>
      <c r="C14" s="328">
        <f t="shared" si="0"/>
        <v>46</v>
      </c>
      <c r="D14" s="319">
        <v>24</v>
      </c>
      <c r="E14" s="142">
        <v>11</v>
      </c>
      <c r="F14" s="140">
        <v>0</v>
      </c>
      <c r="G14" s="140">
        <v>0</v>
      </c>
      <c r="H14" s="140">
        <v>2</v>
      </c>
      <c r="I14" s="142">
        <v>9</v>
      </c>
      <c r="J14" s="323"/>
      <c r="K14" s="328">
        <f t="shared" si="1"/>
        <v>31</v>
      </c>
      <c r="L14" s="319">
        <v>18</v>
      </c>
      <c r="M14" s="142">
        <v>4</v>
      </c>
      <c r="N14" s="140">
        <v>0</v>
      </c>
      <c r="O14" s="140">
        <v>0</v>
      </c>
      <c r="P14" s="140">
        <v>1</v>
      </c>
      <c r="Q14" s="142">
        <v>8</v>
      </c>
      <c r="R14" s="143">
        <v>0</v>
      </c>
      <c r="S14" s="134"/>
    </row>
    <row r="15" spans="1:24" s="135" customFormat="1" ht="36.75" customHeight="1">
      <c r="A15" s="151">
        <v>8</v>
      </c>
      <c r="B15" s="326" t="str">
        <f>'1'!B17</f>
        <v>Nurota tumani</v>
      </c>
      <c r="C15" s="328">
        <f t="shared" si="0"/>
        <v>0</v>
      </c>
      <c r="D15" s="320">
        <v>0</v>
      </c>
      <c r="E15" s="144">
        <v>0</v>
      </c>
      <c r="F15" s="140">
        <v>0</v>
      </c>
      <c r="G15" s="140">
        <v>0</v>
      </c>
      <c r="H15" s="140">
        <v>0</v>
      </c>
      <c r="I15" s="144">
        <v>0</v>
      </c>
      <c r="J15" s="324"/>
      <c r="K15" s="328">
        <f t="shared" si="1"/>
        <v>55</v>
      </c>
      <c r="L15" s="320">
        <v>40</v>
      </c>
      <c r="M15" s="144"/>
      <c r="N15" s="140"/>
      <c r="O15" s="140">
        <v>3</v>
      </c>
      <c r="P15" s="140"/>
      <c r="Q15" s="144">
        <v>12</v>
      </c>
      <c r="R15" s="145"/>
      <c r="S15" s="134"/>
    </row>
    <row r="16" spans="1:24" s="135" customFormat="1" ht="36.75" customHeight="1">
      <c r="A16" s="151">
        <v>9</v>
      </c>
      <c r="B16" s="326" t="str">
        <f>'1'!B18</f>
        <v>Tomdi tumani</v>
      </c>
      <c r="C16" s="328">
        <f t="shared" si="0"/>
        <v>1</v>
      </c>
      <c r="D16" s="318">
        <v>1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322"/>
      <c r="K16" s="328">
        <f t="shared" si="1"/>
        <v>4</v>
      </c>
      <c r="L16" s="318">
        <v>3</v>
      </c>
      <c r="M16" s="140">
        <v>1</v>
      </c>
      <c r="N16" s="140">
        <v>0</v>
      </c>
      <c r="O16" s="140"/>
      <c r="P16" s="140"/>
      <c r="Q16" s="140"/>
      <c r="R16" s="141"/>
      <c r="S16" s="134"/>
    </row>
    <row r="17" spans="1:19" s="135" customFormat="1" ht="36.75" customHeight="1">
      <c r="A17" s="151">
        <v>10</v>
      </c>
      <c r="B17" s="326" t="str">
        <f>'1'!B19</f>
        <v>Uchquduq tumani</v>
      </c>
      <c r="C17" s="328">
        <f t="shared" si="0"/>
        <v>0</v>
      </c>
      <c r="D17" s="320">
        <v>0</v>
      </c>
      <c r="E17" s="144">
        <v>0</v>
      </c>
      <c r="F17" s="140">
        <v>0</v>
      </c>
      <c r="G17" s="140">
        <v>0</v>
      </c>
      <c r="H17" s="140">
        <v>0</v>
      </c>
      <c r="I17" s="144">
        <v>0</v>
      </c>
      <c r="J17" s="324"/>
      <c r="K17" s="328">
        <f t="shared" si="1"/>
        <v>8</v>
      </c>
      <c r="L17" s="320">
        <v>7</v>
      </c>
      <c r="M17" s="144">
        <v>1</v>
      </c>
      <c r="N17" s="140"/>
      <c r="O17" s="140"/>
      <c r="P17" s="140"/>
      <c r="Q17" s="144">
        <v>0</v>
      </c>
      <c r="R17" s="145"/>
      <c r="S17" s="134"/>
    </row>
    <row r="18" spans="1:19" s="135" customFormat="1" ht="36.75" customHeight="1" thickBot="1">
      <c r="A18" s="151">
        <v>11</v>
      </c>
      <c r="B18" s="326" t="str">
        <f>'1'!B20</f>
        <v xml:space="preserve">Xatirchi tumani </v>
      </c>
      <c r="C18" s="328">
        <f t="shared" si="0"/>
        <v>30</v>
      </c>
      <c r="D18" s="318">
        <v>6</v>
      </c>
      <c r="E18" s="140">
        <v>20</v>
      </c>
      <c r="F18" s="140">
        <v>0</v>
      </c>
      <c r="G18" s="140">
        <v>0</v>
      </c>
      <c r="H18" s="140">
        <v>0</v>
      </c>
      <c r="I18" s="140">
        <v>4</v>
      </c>
      <c r="J18" s="322">
        <v>6</v>
      </c>
      <c r="K18" s="328">
        <f t="shared" si="1"/>
        <v>265</v>
      </c>
      <c r="L18" s="318">
        <v>64</v>
      </c>
      <c r="M18" s="140">
        <v>142</v>
      </c>
      <c r="N18" s="140">
        <v>0</v>
      </c>
      <c r="O18" s="140">
        <v>1</v>
      </c>
      <c r="P18" s="140">
        <v>9</v>
      </c>
      <c r="Q18" s="140">
        <v>49</v>
      </c>
      <c r="R18" s="141">
        <v>30</v>
      </c>
      <c r="S18" s="134"/>
    </row>
    <row r="19" spans="1:19" ht="36.75" customHeight="1" thickBot="1">
      <c r="A19" s="473" t="s">
        <v>24</v>
      </c>
      <c r="B19" s="474"/>
      <c r="C19" s="184">
        <f t="shared" ref="C19:R19" si="2">SUM(C8:C18)</f>
        <v>293</v>
      </c>
      <c r="D19" s="184">
        <f t="shared" si="2"/>
        <v>139</v>
      </c>
      <c r="E19" s="184">
        <f t="shared" si="2"/>
        <v>125</v>
      </c>
      <c r="F19" s="184">
        <f t="shared" si="2"/>
        <v>1</v>
      </c>
      <c r="G19" s="184">
        <f t="shared" si="2"/>
        <v>3</v>
      </c>
      <c r="H19" s="184">
        <f t="shared" si="2"/>
        <v>2</v>
      </c>
      <c r="I19" s="184">
        <f t="shared" si="2"/>
        <v>23</v>
      </c>
      <c r="J19" s="184">
        <f t="shared" si="2"/>
        <v>6</v>
      </c>
      <c r="K19" s="184">
        <f t="shared" si="2"/>
        <v>897</v>
      </c>
      <c r="L19" s="184">
        <f t="shared" si="2"/>
        <v>390</v>
      </c>
      <c r="M19" s="184">
        <f t="shared" si="2"/>
        <v>392</v>
      </c>
      <c r="N19" s="184">
        <f t="shared" si="2"/>
        <v>2</v>
      </c>
      <c r="O19" s="184">
        <f t="shared" si="2"/>
        <v>6</v>
      </c>
      <c r="P19" s="184">
        <f t="shared" si="2"/>
        <v>13</v>
      </c>
      <c r="Q19" s="184">
        <f t="shared" si="2"/>
        <v>94</v>
      </c>
      <c r="R19" s="185">
        <f t="shared" si="2"/>
        <v>31</v>
      </c>
      <c r="S19" s="146"/>
    </row>
    <row r="21" spans="1:19" ht="22.5">
      <c r="B21" s="464" t="s">
        <v>208</v>
      </c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</row>
    <row r="34" spans="4:4">
      <c r="D34" s="147"/>
    </row>
  </sheetData>
  <sheetProtection algorithmName="SHA-512" hashValue="lEKUIFNaeoAr37FtMKFs+pKwzY4p5yikagRMQqcu89p8btCS7lizjuUHM2in3JubAxQ2gKiDAZd8SV9MrdpteQ==" saltValue="VMXZ5vELfpiHtZFA/g10FQ==" spinCount="100000" sheet="1" objects="1" scenarios="1"/>
  <mergeCells count="12">
    <mergeCell ref="B21:Q21"/>
    <mergeCell ref="P4:R4"/>
    <mergeCell ref="C1:X1"/>
    <mergeCell ref="A2:Q2"/>
    <mergeCell ref="A3:Q3"/>
    <mergeCell ref="B5:B6"/>
    <mergeCell ref="A5:A6"/>
    <mergeCell ref="A19:B19"/>
    <mergeCell ref="C5:I5"/>
    <mergeCell ref="J5:J6"/>
    <mergeCell ref="K5:Q5"/>
    <mergeCell ref="R5:R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52"/>
  <sheetViews>
    <sheetView tabSelected="1" view="pageBreakPreview" zoomScale="40" zoomScaleNormal="40" zoomScaleSheetLayoutView="40" workbookViewId="0">
      <selection activeCell="K17" sqref="K17"/>
    </sheetView>
  </sheetViews>
  <sheetFormatPr defaultRowHeight="20.25"/>
  <cols>
    <col min="1" max="1" width="10.5703125" style="34" customWidth="1"/>
    <col min="2" max="2" width="58" style="34" customWidth="1"/>
    <col min="3" max="16" width="18.140625" style="34" customWidth="1"/>
    <col min="17" max="257" width="9.140625" style="34"/>
    <col min="258" max="258" width="28.28515625" style="34" customWidth="1"/>
    <col min="259" max="272" width="16.28515625" style="34" customWidth="1"/>
    <col min="273" max="513" width="9.140625" style="34"/>
    <col min="514" max="514" width="28.28515625" style="34" customWidth="1"/>
    <col min="515" max="528" width="16.28515625" style="34" customWidth="1"/>
    <col min="529" max="769" width="9.140625" style="34"/>
    <col min="770" max="770" width="28.28515625" style="34" customWidth="1"/>
    <col min="771" max="784" width="16.28515625" style="34" customWidth="1"/>
    <col min="785" max="1025" width="9.140625" style="34"/>
    <col min="1026" max="1026" width="28.28515625" style="34" customWidth="1"/>
    <col min="1027" max="1040" width="16.28515625" style="34" customWidth="1"/>
    <col min="1041" max="1281" width="9.140625" style="34"/>
    <col min="1282" max="1282" width="28.28515625" style="34" customWidth="1"/>
    <col min="1283" max="1296" width="16.28515625" style="34" customWidth="1"/>
    <col min="1297" max="1537" width="9.140625" style="34"/>
    <col min="1538" max="1538" width="28.28515625" style="34" customWidth="1"/>
    <col min="1539" max="1552" width="16.28515625" style="34" customWidth="1"/>
    <col min="1553" max="1793" width="9.140625" style="34"/>
    <col min="1794" max="1794" width="28.28515625" style="34" customWidth="1"/>
    <col min="1795" max="1808" width="16.28515625" style="34" customWidth="1"/>
    <col min="1809" max="2049" width="9.140625" style="34"/>
    <col min="2050" max="2050" width="28.28515625" style="34" customWidth="1"/>
    <col min="2051" max="2064" width="16.28515625" style="34" customWidth="1"/>
    <col min="2065" max="2305" width="9.140625" style="34"/>
    <col min="2306" max="2306" width="28.28515625" style="34" customWidth="1"/>
    <col min="2307" max="2320" width="16.28515625" style="34" customWidth="1"/>
    <col min="2321" max="2561" width="9.140625" style="34"/>
    <col min="2562" max="2562" width="28.28515625" style="34" customWidth="1"/>
    <col min="2563" max="2576" width="16.28515625" style="34" customWidth="1"/>
    <col min="2577" max="2817" width="9.140625" style="34"/>
    <col min="2818" max="2818" width="28.28515625" style="34" customWidth="1"/>
    <col min="2819" max="2832" width="16.28515625" style="34" customWidth="1"/>
    <col min="2833" max="3073" width="9.140625" style="34"/>
    <col min="3074" max="3074" width="28.28515625" style="34" customWidth="1"/>
    <col min="3075" max="3088" width="16.28515625" style="34" customWidth="1"/>
    <col min="3089" max="3329" width="9.140625" style="34"/>
    <col min="3330" max="3330" width="28.28515625" style="34" customWidth="1"/>
    <col min="3331" max="3344" width="16.28515625" style="34" customWidth="1"/>
    <col min="3345" max="3585" width="9.140625" style="34"/>
    <col min="3586" max="3586" width="28.28515625" style="34" customWidth="1"/>
    <col min="3587" max="3600" width="16.28515625" style="34" customWidth="1"/>
    <col min="3601" max="3841" width="9.140625" style="34"/>
    <col min="3842" max="3842" width="28.28515625" style="34" customWidth="1"/>
    <col min="3843" max="3856" width="16.28515625" style="34" customWidth="1"/>
    <col min="3857" max="4097" width="9.140625" style="34"/>
    <col min="4098" max="4098" width="28.28515625" style="34" customWidth="1"/>
    <col min="4099" max="4112" width="16.28515625" style="34" customWidth="1"/>
    <col min="4113" max="4353" width="9.140625" style="34"/>
    <col min="4354" max="4354" width="28.28515625" style="34" customWidth="1"/>
    <col min="4355" max="4368" width="16.28515625" style="34" customWidth="1"/>
    <col min="4369" max="4609" width="9.140625" style="34"/>
    <col min="4610" max="4610" width="28.28515625" style="34" customWidth="1"/>
    <col min="4611" max="4624" width="16.28515625" style="34" customWidth="1"/>
    <col min="4625" max="4865" width="9.140625" style="34"/>
    <col min="4866" max="4866" width="28.28515625" style="34" customWidth="1"/>
    <col min="4867" max="4880" width="16.28515625" style="34" customWidth="1"/>
    <col min="4881" max="5121" width="9.140625" style="34"/>
    <col min="5122" max="5122" width="28.28515625" style="34" customWidth="1"/>
    <col min="5123" max="5136" width="16.28515625" style="34" customWidth="1"/>
    <col min="5137" max="5377" width="9.140625" style="34"/>
    <col min="5378" max="5378" width="28.28515625" style="34" customWidth="1"/>
    <col min="5379" max="5392" width="16.28515625" style="34" customWidth="1"/>
    <col min="5393" max="5633" width="9.140625" style="34"/>
    <col min="5634" max="5634" width="28.28515625" style="34" customWidth="1"/>
    <col min="5635" max="5648" width="16.28515625" style="34" customWidth="1"/>
    <col min="5649" max="5889" width="9.140625" style="34"/>
    <col min="5890" max="5890" width="28.28515625" style="34" customWidth="1"/>
    <col min="5891" max="5904" width="16.28515625" style="34" customWidth="1"/>
    <col min="5905" max="6145" width="9.140625" style="34"/>
    <col min="6146" max="6146" width="28.28515625" style="34" customWidth="1"/>
    <col min="6147" max="6160" width="16.28515625" style="34" customWidth="1"/>
    <col min="6161" max="6401" width="9.140625" style="34"/>
    <col min="6402" max="6402" width="28.28515625" style="34" customWidth="1"/>
    <col min="6403" max="6416" width="16.28515625" style="34" customWidth="1"/>
    <col min="6417" max="6657" width="9.140625" style="34"/>
    <col min="6658" max="6658" width="28.28515625" style="34" customWidth="1"/>
    <col min="6659" max="6672" width="16.28515625" style="34" customWidth="1"/>
    <col min="6673" max="6913" width="9.140625" style="34"/>
    <col min="6914" max="6914" width="28.28515625" style="34" customWidth="1"/>
    <col min="6915" max="6928" width="16.28515625" style="34" customWidth="1"/>
    <col min="6929" max="7169" width="9.140625" style="34"/>
    <col min="7170" max="7170" width="28.28515625" style="34" customWidth="1"/>
    <col min="7171" max="7184" width="16.28515625" style="34" customWidth="1"/>
    <col min="7185" max="7425" width="9.140625" style="34"/>
    <col min="7426" max="7426" width="28.28515625" style="34" customWidth="1"/>
    <col min="7427" max="7440" width="16.28515625" style="34" customWidth="1"/>
    <col min="7441" max="7681" width="9.140625" style="34"/>
    <col min="7682" max="7682" width="28.28515625" style="34" customWidth="1"/>
    <col min="7683" max="7696" width="16.28515625" style="34" customWidth="1"/>
    <col min="7697" max="7937" width="9.140625" style="34"/>
    <col min="7938" max="7938" width="28.28515625" style="34" customWidth="1"/>
    <col min="7939" max="7952" width="16.28515625" style="34" customWidth="1"/>
    <col min="7953" max="8193" width="9.140625" style="34"/>
    <col min="8194" max="8194" width="28.28515625" style="34" customWidth="1"/>
    <col min="8195" max="8208" width="16.28515625" style="34" customWidth="1"/>
    <col min="8209" max="8449" width="9.140625" style="34"/>
    <col min="8450" max="8450" width="28.28515625" style="34" customWidth="1"/>
    <col min="8451" max="8464" width="16.28515625" style="34" customWidth="1"/>
    <col min="8465" max="8705" width="9.140625" style="34"/>
    <col min="8706" max="8706" width="28.28515625" style="34" customWidth="1"/>
    <col min="8707" max="8720" width="16.28515625" style="34" customWidth="1"/>
    <col min="8721" max="8961" width="9.140625" style="34"/>
    <col min="8962" max="8962" width="28.28515625" style="34" customWidth="1"/>
    <col min="8963" max="8976" width="16.28515625" style="34" customWidth="1"/>
    <col min="8977" max="9217" width="9.140625" style="34"/>
    <col min="9218" max="9218" width="28.28515625" style="34" customWidth="1"/>
    <col min="9219" max="9232" width="16.28515625" style="34" customWidth="1"/>
    <col min="9233" max="9473" width="9.140625" style="34"/>
    <col min="9474" max="9474" width="28.28515625" style="34" customWidth="1"/>
    <col min="9475" max="9488" width="16.28515625" style="34" customWidth="1"/>
    <col min="9489" max="9729" width="9.140625" style="34"/>
    <col min="9730" max="9730" width="28.28515625" style="34" customWidth="1"/>
    <col min="9731" max="9744" width="16.28515625" style="34" customWidth="1"/>
    <col min="9745" max="9985" width="9.140625" style="34"/>
    <col min="9986" max="9986" width="28.28515625" style="34" customWidth="1"/>
    <col min="9987" max="10000" width="16.28515625" style="34" customWidth="1"/>
    <col min="10001" max="10241" width="9.140625" style="34"/>
    <col min="10242" max="10242" width="28.28515625" style="34" customWidth="1"/>
    <col min="10243" max="10256" width="16.28515625" style="34" customWidth="1"/>
    <col min="10257" max="10497" width="9.140625" style="34"/>
    <col min="10498" max="10498" width="28.28515625" style="34" customWidth="1"/>
    <col min="10499" max="10512" width="16.28515625" style="34" customWidth="1"/>
    <col min="10513" max="10753" width="9.140625" style="34"/>
    <col min="10754" max="10754" width="28.28515625" style="34" customWidth="1"/>
    <col min="10755" max="10768" width="16.28515625" style="34" customWidth="1"/>
    <col min="10769" max="11009" width="9.140625" style="34"/>
    <col min="11010" max="11010" width="28.28515625" style="34" customWidth="1"/>
    <col min="11011" max="11024" width="16.28515625" style="34" customWidth="1"/>
    <col min="11025" max="11265" width="9.140625" style="34"/>
    <col min="11266" max="11266" width="28.28515625" style="34" customWidth="1"/>
    <col min="11267" max="11280" width="16.28515625" style="34" customWidth="1"/>
    <col min="11281" max="11521" width="9.140625" style="34"/>
    <col min="11522" max="11522" width="28.28515625" style="34" customWidth="1"/>
    <col min="11523" max="11536" width="16.28515625" style="34" customWidth="1"/>
    <col min="11537" max="11777" width="9.140625" style="34"/>
    <col min="11778" max="11778" width="28.28515625" style="34" customWidth="1"/>
    <col min="11779" max="11792" width="16.28515625" style="34" customWidth="1"/>
    <col min="11793" max="12033" width="9.140625" style="34"/>
    <col min="12034" max="12034" width="28.28515625" style="34" customWidth="1"/>
    <col min="12035" max="12048" width="16.28515625" style="34" customWidth="1"/>
    <col min="12049" max="12289" width="9.140625" style="34"/>
    <col min="12290" max="12290" width="28.28515625" style="34" customWidth="1"/>
    <col min="12291" max="12304" width="16.28515625" style="34" customWidth="1"/>
    <col min="12305" max="12545" width="9.140625" style="34"/>
    <col min="12546" max="12546" width="28.28515625" style="34" customWidth="1"/>
    <col min="12547" max="12560" width="16.28515625" style="34" customWidth="1"/>
    <col min="12561" max="12801" width="9.140625" style="34"/>
    <col min="12802" max="12802" width="28.28515625" style="34" customWidth="1"/>
    <col min="12803" max="12816" width="16.28515625" style="34" customWidth="1"/>
    <col min="12817" max="13057" width="9.140625" style="34"/>
    <col min="13058" max="13058" width="28.28515625" style="34" customWidth="1"/>
    <col min="13059" max="13072" width="16.28515625" style="34" customWidth="1"/>
    <col min="13073" max="13313" width="9.140625" style="34"/>
    <col min="13314" max="13314" width="28.28515625" style="34" customWidth="1"/>
    <col min="13315" max="13328" width="16.28515625" style="34" customWidth="1"/>
    <col min="13329" max="13569" width="9.140625" style="34"/>
    <col min="13570" max="13570" width="28.28515625" style="34" customWidth="1"/>
    <col min="13571" max="13584" width="16.28515625" style="34" customWidth="1"/>
    <col min="13585" max="13825" width="9.140625" style="34"/>
    <col min="13826" max="13826" width="28.28515625" style="34" customWidth="1"/>
    <col min="13827" max="13840" width="16.28515625" style="34" customWidth="1"/>
    <col min="13841" max="14081" width="9.140625" style="34"/>
    <col min="14082" max="14082" width="28.28515625" style="34" customWidth="1"/>
    <col min="14083" max="14096" width="16.28515625" style="34" customWidth="1"/>
    <col min="14097" max="14337" width="9.140625" style="34"/>
    <col min="14338" max="14338" width="28.28515625" style="34" customWidth="1"/>
    <col min="14339" max="14352" width="16.28515625" style="34" customWidth="1"/>
    <col min="14353" max="14593" width="9.140625" style="34"/>
    <col min="14594" max="14594" width="28.28515625" style="34" customWidth="1"/>
    <col min="14595" max="14608" width="16.28515625" style="34" customWidth="1"/>
    <col min="14609" max="14849" width="9.140625" style="34"/>
    <col min="14850" max="14850" width="28.28515625" style="34" customWidth="1"/>
    <col min="14851" max="14864" width="16.28515625" style="34" customWidth="1"/>
    <col min="14865" max="15105" width="9.140625" style="34"/>
    <col min="15106" max="15106" width="28.28515625" style="34" customWidth="1"/>
    <col min="15107" max="15120" width="16.28515625" style="34" customWidth="1"/>
    <col min="15121" max="15361" width="9.140625" style="34"/>
    <col min="15362" max="15362" width="28.28515625" style="34" customWidth="1"/>
    <col min="15363" max="15376" width="16.28515625" style="34" customWidth="1"/>
    <col min="15377" max="15617" width="9.140625" style="34"/>
    <col min="15618" max="15618" width="28.28515625" style="34" customWidth="1"/>
    <col min="15619" max="15632" width="16.28515625" style="34" customWidth="1"/>
    <col min="15633" max="15873" width="9.140625" style="34"/>
    <col min="15874" max="15874" width="28.28515625" style="34" customWidth="1"/>
    <col min="15875" max="15888" width="16.28515625" style="34" customWidth="1"/>
    <col min="15889" max="16129" width="9.140625" style="34"/>
    <col min="16130" max="16130" width="28.28515625" style="34" customWidth="1"/>
    <col min="16131" max="16144" width="16.28515625" style="34" customWidth="1"/>
    <col min="16145" max="16384" width="9.140625" style="34"/>
  </cols>
  <sheetData>
    <row r="1" spans="1:18" ht="32.25" customHeight="1">
      <c r="A1" s="482" t="s">
        <v>222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8" ht="34.5" customHeight="1">
      <c r="A2" s="482" t="s">
        <v>11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8" ht="39" customHeight="1">
      <c r="A3" s="482" t="s">
        <v>10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8" ht="28.5" customHeight="1" thickBot="1">
      <c r="E4" s="35"/>
      <c r="F4" s="35"/>
      <c r="G4" s="35"/>
      <c r="H4" s="35"/>
      <c r="I4" s="35"/>
      <c r="J4" s="35"/>
      <c r="P4" s="152" t="s">
        <v>12</v>
      </c>
    </row>
    <row r="5" spans="1:18" ht="41.45" customHeight="1">
      <c r="A5" s="491" t="s">
        <v>2</v>
      </c>
      <c r="B5" s="488" t="s">
        <v>28</v>
      </c>
      <c r="C5" s="483" t="s">
        <v>58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4"/>
    </row>
    <row r="6" spans="1:18" ht="42" customHeight="1">
      <c r="A6" s="492"/>
      <c r="B6" s="489"/>
      <c r="C6" s="485" t="s">
        <v>59</v>
      </c>
      <c r="D6" s="485"/>
      <c r="E6" s="485"/>
      <c r="F6" s="485"/>
      <c r="G6" s="485"/>
      <c r="H6" s="485"/>
      <c r="I6" s="485"/>
      <c r="J6" s="485"/>
      <c r="K6" s="486" t="s">
        <v>60</v>
      </c>
      <c r="L6" s="486"/>
      <c r="M6" s="486" t="s">
        <v>61</v>
      </c>
      <c r="N6" s="486"/>
      <c r="O6" s="485" t="s">
        <v>24</v>
      </c>
      <c r="P6" s="487"/>
    </row>
    <row r="7" spans="1:18" ht="78.599999999999994" customHeight="1">
      <c r="A7" s="492"/>
      <c r="B7" s="489"/>
      <c r="C7" s="485" t="s">
        <v>62</v>
      </c>
      <c r="D7" s="485"/>
      <c r="E7" s="485" t="s">
        <v>63</v>
      </c>
      <c r="F7" s="485"/>
      <c r="G7" s="486" t="s">
        <v>64</v>
      </c>
      <c r="H7" s="486"/>
      <c r="I7" s="485" t="s">
        <v>24</v>
      </c>
      <c r="J7" s="485"/>
      <c r="K7" s="486"/>
      <c r="L7" s="486"/>
      <c r="M7" s="486"/>
      <c r="N7" s="486"/>
      <c r="O7" s="485"/>
      <c r="P7" s="487"/>
    </row>
    <row r="8" spans="1:18" ht="48.75" customHeight="1" thickBot="1">
      <c r="A8" s="493"/>
      <c r="B8" s="490"/>
      <c r="C8" s="160" t="str">
        <f>'1а'!C8</f>
        <v>2025-y</v>
      </c>
      <c r="D8" s="160" t="str">
        <f>'1а'!D8</f>
        <v>2026-y</v>
      </c>
      <c r="E8" s="160" t="str">
        <f>'1а'!C8</f>
        <v>2025-y</v>
      </c>
      <c r="F8" s="160" t="str">
        <f>'1а'!D8</f>
        <v>2026-y</v>
      </c>
      <c r="G8" s="160" t="str">
        <f>'1а'!C8</f>
        <v>2025-y</v>
      </c>
      <c r="H8" s="160" t="str">
        <f>'1а'!D8</f>
        <v>2026-y</v>
      </c>
      <c r="I8" s="160" t="str">
        <f>'1а'!C8</f>
        <v>2025-y</v>
      </c>
      <c r="J8" s="160" t="str">
        <f>'1а'!D8</f>
        <v>2026-y</v>
      </c>
      <c r="K8" s="160" t="str">
        <f>'1а'!C8</f>
        <v>2025-y</v>
      </c>
      <c r="L8" s="160" t="str">
        <f>'1а'!D8</f>
        <v>2026-y</v>
      </c>
      <c r="M8" s="160" t="str">
        <f>'1а'!C8</f>
        <v>2025-y</v>
      </c>
      <c r="N8" s="160" t="str">
        <f>'1а'!D8</f>
        <v>2026-y</v>
      </c>
      <c r="O8" s="160" t="str">
        <f>'1а'!C8</f>
        <v>2025-y</v>
      </c>
      <c r="P8" s="161" t="str">
        <f>'1а'!D8</f>
        <v>2026-y</v>
      </c>
    </row>
    <row r="9" spans="1:18" ht="45" customHeight="1" thickBot="1">
      <c r="A9" s="162">
        <v>1</v>
      </c>
      <c r="B9" s="60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0">
        <v>10</v>
      </c>
      <c r="K9" s="60">
        <v>11</v>
      </c>
      <c r="L9" s="60">
        <v>12</v>
      </c>
      <c r="M9" s="60">
        <v>13</v>
      </c>
      <c r="N9" s="60">
        <v>14</v>
      </c>
      <c r="O9" s="60">
        <v>15</v>
      </c>
      <c r="P9" s="61">
        <v>16</v>
      </c>
    </row>
    <row r="10" spans="1:18" ht="53.25" customHeight="1" thickBot="1">
      <c r="A10" s="163">
        <v>1</v>
      </c>
      <c r="B10" s="164" t="str">
        <f>'1'!B10</f>
        <v>Navoiy shahar</v>
      </c>
      <c r="C10" s="154">
        <v>0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86">
        <f>C10+E10+G10</f>
        <v>0</v>
      </c>
      <c r="J10" s="186">
        <f>D10+F10+H10</f>
        <v>0</v>
      </c>
      <c r="K10" s="154">
        <v>0</v>
      </c>
      <c r="L10" s="154">
        <v>0</v>
      </c>
      <c r="M10" s="154">
        <v>0</v>
      </c>
      <c r="N10" s="154">
        <v>0</v>
      </c>
      <c r="O10" s="186">
        <f>I10+K10+M10</f>
        <v>0</v>
      </c>
      <c r="P10" s="191">
        <f>J10+L10+N10</f>
        <v>0</v>
      </c>
      <c r="R10" s="49"/>
    </row>
    <row r="11" spans="1:18" ht="53.25" customHeight="1" thickBot="1">
      <c r="A11" s="165">
        <v>2</v>
      </c>
      <c r="B11" s="166" t="str">
        <f>'1'!B11</f>
        <v>Zarafshon shahar</v>
      </c>
      <c r="C11" s="155">
        <v>0</v>
      </c>
      <c r="D11" s="155">
        <v>0</v>
      </c>
      <c r="E11" s="156">
        <v>0</v>
      </c>
      <c r="F11" s="156">
        <v>0</v>
      </c>
      <c r="G11" s="156">
        <v>0</v>
      </c>
      <c r="H11" s="156">
        <v>0</v>
      </c>
      <c r="I11" s="187">
        <f t="shared" ref="I11:I20" si="0">C11+E11+G11</f>
        <v>0</v>
      </c>
      <c r="J11" s="187">
        <f t="shared" ref="J11:J20" si="1">D11+F11+H11</f>
        <v>0</v>
      </c>
      <c r="K11" s="154">
        <v>0</v>
      </c>
      <c r="L11" s="154">
        <v>0</v>
      </c>
      <c r="M11" s="154">
        <v>0</v>
      </c>
      <c r="N11" s="154">
        <v>0</v>
      </c>
      <c r="O11" s="187">
        <f t="shared" ref="O11:O20" si="2">I11+K11+M11</f>
        <v>0</v>
      </c>
      <c r="P11" s="192">
        <f t="shared" ref="P11:P20" si="3">J11+L11+N11</f>
        <v>0</v>
      </c>
      <c r="R11" s="49"/>
    </row>
    <row r="12" spans="1:18" ht="53.25" customHeight="1" thickBot="1">
      <c r="A12" s="165">
        <v>3</v>
      </c>
      <c r="B12" s="166" t="str">
        <f>'1'!B12</f>
        <v>G‘ozgon shahar</v>
      </c>
      <c r="C12" s="155">
        <v>0</v>
      </c>
      <c r="D12" s="155">
        <v>0</v>
      </c>
      <c r="E12" s="156">
        <v>1</v>
      </c>
      <c r="F12" s="156">
        <v>0</v>
      </c>
      <c r="G12" s="156">
        <v>0</v>
      </c>
      <c r="H12" s="156">
        <v>0</v>
      </c>
      <c r="I12" s="187">
        <f t="shared" si="0"/>
        <v>1</v>
      </c>
      <c r="J12" s="187">
        <f t="shared" si="1"/>
        <v>0</v>
      </c>
      <c r="K12" s="154">
        <v>0</v>
      </c>
      <c r="L12" s="154">
        <v>0</v>
      </c>
      <c r="M12" s="154">
        <v>0</v>
      </c>
      <c r="N12" s="154">
        <v>0</v>
      </c>
      <c r="O12" s="187">
        <f t="shared" si="2"/>
        <v>1</v>
      </c>
      <c r="P12" s="192">
        <f t="shared" si="3"/>
        <v>0</v>
      </c>
      <c r="R12" s="49"/>
    </row>
    <row r="13" spans="1:18" ht="53.25" customHeight="1" thickBot="1">
      <c r="A13" s="165">
        <v>4</v>
      </c>
      <c r="B13" s="166" t="str">
        <f>'1'!B13</f>
        <v>Karmana tumani</v>
      </c>
      <c r="C13" s="155">
        <v>0</v>
      </c>
      <c r="D13" s="155">
        <v>0</v>
      </c>
      <c r="E13" s="156">
        <v>2</v>
      </c>
      <c r="F13" s="156">
        <v>0</v>
      </c>
      <c r="G13" s="156">
        <v>0</v>
      </c>
      <c r="H13" s="156">
        <v>0</v>
      </c>
      <c r="I13" s="187">
        <f t="shared" si="0"/>
        <v>2</v>
      </c>
      <c r="J13" s="187">
        <f t="shared" si="1"/>
        <v>0</v>
      </c>
      <c r="K13" s="154">
        <v>0</v>
      </c>
      <c r="L13" s="154">
        <v>0</v>
      </c>
      <c r="M13" s="154">
        <v>0</v>
      </c>
      <c r="N13" s="154">
        <v>0</v>
      </c>
      <c r="O13" s="187">
        <f t="shared" si="2"/>
        <v>2</v>
      </c>
      <c r="P13" s="192">
        <f t="shared" si="3"/>
        <v>0</v>
      </c>
      <c r="R13" s="49"/>
    </row>
    <row r="14" spans="1:18" ht="53.25" customHeight="1" thickBot="1">
      <c r="A14" s="165">
        <v>5</v>
      </c>
      <c r="B14" s="166" t="str">
        <f>'1'!B14</f>
        <v>Konimex tumani</v>
      </c>
      <c r="C14" s="155">
        <v>0</v>
      </c>
      <c r="D14" s="155">
        <v>0</v>
      </c>
      <c r="E14" s="156">
        <v>0</v>
      </c>
      <c r="F14" s="156">
        <v>0</v>
      </c>
      <c r="G14" s="155">
        <v>0</v>
      </c>
      <c r="H14" s="155">
        <v>0</v>
      </c>
      <c r="I14" s="187">
        <f t="shared" si="0"/>
        <v>0</v>
      </c>
      <c r="J14" s="187">
        <f t="shared" si="1"/>
        <v>0</v>
      </c>
      <c r="K14" s="154">
        <v>0</v>
      </c>
      <c r="L14" s="154">
        <v>0</v>
      </c>
      <c r="M14" s="154">
        <v>0</v>
      </c>
      <c r="N14" s="154">
        <v>0</v>
      </c>
      <c r="O14" s="187">
        <f t="shared" si="2"/>
        <v>0</v>
      </c>
      <c r="P14" s="192">
        <f t="shared" si="3"/>
        <v>0</v>
      </c>
      <c r="R14" s="49"/>
    </row>
    <row r="15" spans="1:18" ht="53.25" customHeight="1" thickBot="1">
      <c r="A15" s="165">
        <v>6</v>
      </c>
      <c r="B15" s="166" t="str">
        <f>'1'!B15</f>
        <v>Qiziltepa tumani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187">
        <f t="shared" si="0"/>
        <v>0</v>
      </c>
      <c r="J15" s="187">
        <f t="shared" si="1"/>
        <v>0</v>
      </c>
      <c r="K15" s="154">
        <v>0</v>
      </c>
      <c r="L15" s="154">
        <v>0</v>
      </c>
      <c r="M15" s="154">
        <v>0</v>
      </c>
      <c r="N15" s="154">
        <v>0</v>
      </c>
      <c r="O15" s="187">
        <f t="shared" si="2"/>
        <v>0</v>
      </c>
      <c r="P15" s="192">
        <f t="shared" si="3"/>
        <v>0</v>
      </c>
      <c r="R15" s="49"/>
    </row>
    <row r="16" spans="1:18" ht="53.25" customHeight="1" thickBot="1">
      <c r="A16" s="165">
        <v>7</v>
      </c>
      <c r="B16" s="166" t="str">
        <f>'1'!B16</f>
        <v>Navbahor tumani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87">
        <f t="shared" si="0"/>
        <v>0</v>
      </c>
      <c r="J16" s="187">
        <f t="shared" si="1"/>
        <v>0</v>
      </c>
      <c r="K16" s="154">
        <v>0</v>
      </c>
      <c r="L16" s="154">
        <v>0</v>
      </c>
      <c r="M16" s="154">
        <v>0</v>
      </c>
      <c r="N16" s="154">
        <v>0</v>
      </c>
      <c r="O16" s="187">
        <f t="shared" si="2"/>
        <v>0</v>
      </c>
      <c r="P16" s="192">
        <f t="shared" si="3"/>
        <v>0</v>
      </c>
      <c r="R16" s="49"/>
    </row>
    <row r="17" spans="1:18" ht="53.25" customHeight="1" thickBot="1">
      <c r="A17" s="165">
        <v>8</v>
      </c>
      <c r="B17" s="166" t="str">
        <f>'1'!B17</f>
        <v>Nurota tumani</v>
      </c>
      <c r="C17" s="155">
        <v>0</v>
      </c>
      <c r="D17" s="157">
        <v>0</v>
      </c>
      <c r="E17" s="155">
        <v>0</v>
      </c>
      <c r="F17" s="155">
        <v>0</v>
      </c>
      <c r="G17" s="155">
        <v>0</v>
      </c>
      <c r="H17" s="157">
        <v>0</v>
      </c>
      <c r="I17" s="187">
        <f t="shared" si="0"/>
        <v>0</v>
      </c>
      <c r="J17" s="187">
        <f t="shared" si="1"/>
        <v>0</v>
      </c>
      <c r="K17" s="154">
        <v>0</v>
      </c>
      <c r="L17" s="154">
        <v>0</v>
      </c>
      <c r="M17" s="154">
        <v>0</v>
      </c>
      <c r="N17" s="154">
        <v>0</v>
      </c>
      <c r="O17" s="187">
        <f t="shared" si="2"/>
        <v>0</v>
      </c>
      <c r="P17" s="192">
        <f t="shared" si="3"/>
        <v>0</v>
      </c>
      <c r="R17" s="49"/>
    </row>
    <row r="18" spans="1:18" ht="53.25" customHeight="1" thickBot="1">
      <c r="A18" s="165">
        <v>9</v>
      </c>
      <c r="B18" s="166" t="str">
        <f>'1'!B18</f>
        <v>Tomdi tumani</v>
      </c>
      <c r="C18" s="155">
        <v>0</v>
      </c>
      <c r="D18" s="155">
        <v>0</v>
      </c>
      <c r="E18" s="156">
        <v>0</v>
      </c>
      <c r="F18" s="156">
        <v>0</v>
      </c>
      <c r="G18" s="156">
        <v>0</v>
      </c>
      <c r="H18" s="156">
        <v>0</v>
      </c>
      <c r="I18" s="187">
        <f t="shared" si="0"/>
        <v>0</v>
      </c>
      <c r="J18" s="187">
        <f t="shared" si="1"/>
        <v>0</v>
      </c>
      <c r="K18" s="154">
        <v>0</v>
      </c>
      <c r="L18" s="154">
        <v>0</v>
      </c>
      <c r="M18" s="154">
        <v>0</v>
      </c>
      <c r="N18" s="154">
        <v>0</v>
      </c>
      <c r="O18" s="187">
        <f t="shared" si="2"/>
        <v>0</v>
      </c>
      <c r="P18" s="192">
        <f t="shared" si="3"/>
        <v>0</v>
      </c>
      <c r="R18" s="49"/>
    </row>
    <row r="19" spans="1:18" ht="53.25" customHeight="1" thickBot="1">
      <c r="A19" s="165">
        <v>10</v>
      </c>
      <c r="B19" s="166" t="str">
        <f>'1'!B19</f>
        <v>Uchquduq tumani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187">
        <f t="shared" si="0"/>
        <v>0</v>
      </c>
      <c r="J19" s="187">
        <f t="shared" si="1"/>
        <v>0</v>
      </c>
      <c r="K19" s="154">
        <v>0</v>
      </c>
      <c r="L19" s="154">
        <v>0</v>
      </c>
      <c r="M19" s="154">
        <v>0</v>
      </c>
      <c r="N19" s="154">
        <v>0</v>
      </c>
      <c r="O19" s="187">
        <f t="shared" si="2"/>
        <v>0</v>
      </c>
      <c r="P19" s="192">
        <f t="shared" si="3"/>
        <v>0</v>
      </c>
      <c r="R19" s="49"/>
    </row>
    <row r="20" spans="1:18" ht="53.25" customHeight="1" thickBot="1">
      <c r="A20" s="343">
        <v>11</v>
      </c>
      <c r="B20" s="167" t="str">
        <f>'1'!B20</f>
        <v xml:space="preserve">Xatirchi tumani </v>
      </c>
      <c r="C20" s="158">
        <v>0</v>
      </c>
      <c r="D20" s="158">
        <v>0</v>
      </c>
      <c r="E20" s="159">
        <v>0</v>
      </c>
      <c r="F20" s="159">
        <v>5</v>
      </c>
      <c r="G20" s="159">
        <v>0</v>
      </c>
      <c r="H20" s="159">
        <v>0</v>
      </c>
      <c r="I20" s="188">
        <f t="shared" si="0"/>
        <v>0</v>
      </c>
      <c r="J20" s="188">
        <f t="shared" si="1"/>
        <v>5</v>
      </c>
      <c r="K20" s="154">
        <v>0</v>
      </c>
      <c r="L20" s="154">
        <v>0</v>
      </c>
      <c r="M20" s="154">
        <v>0</v>
      </c>
      <c r="N20" s="154">
        <v>0</v>
      </c>
      <c r="O20" s="188">
        <f t="shared" si="2"/>
        <v>0</v>
      </c>
      <c r="P20" s="193">
        <f t="shared" si="3"/>
        <v>5</v>
      </c>
      <c r="R20" s="49"/>
    </row>
    <row r="21" spans="1:18" ht="53.25" customHeight="1" thickBot="1">
      <c r="A21" s="480" t="s">
        <v>24</v>
      </c>
      <c r="B21" s="481"/>
      <c r="C21" s="189">
        <f t="shared" ref="C21:P21" si="4">SUM(C10:C20)</f>
        <v>0</v>
      </c>
      <c r="D21" s="189">
        <f t="shared" si="4"/>
        <v>0</v>
      </c>
      <c r="E21" s="189">
        <f t="shared" si="4"/>
        <v>3</v>
      </c>
      <c r="F21" s="189">
        <f t="shared" si="4"/>
        <v>5</v>
      </c>
      <c r="G21" s="189">
        <f t="shared" si="4"/>
        <v>0</v>
      </c>
      <c r="H21" s="189">
        <f t="shared" si="4"/>
        <v>0</v>
      </c>
      <c r="I21" s="189">
        <f t="shared" si="4"/>
        <v>3</v>
      </c>
      <c r="J21" s="189">
        <f t="shared" si="4"/>
        <v>5</v>
      </c>
      <c r="K21" s="189">
        <f t="shared" si="4"/>
        <v>0</v>
      </c>
      <c r="L21" s="189">
        <f t="shared" si="4"/>
        <v>0</v>
      </c>
      <c r="M21" s="189">
        <f t="shared" si="4"/>
        <v>0</v>
      </c>
      <c r="N21" s="189">
        <f t="shared" si="4"/>
        <v>0</v>
      </c>
      <c r="O21" s="189">
        <f t="shared" si="4"/>
        <v>3</v>
      </c>
      <c r="P21" s="190">
        <f t="shared" si="4"/>
        <v>5</v>
      </c>
      <c r="R21" s="49"/>
    </row>
    <row r="22" spans="1:18" ht="33">
      <c r="A22" s="153"/>
      <c r="B22" s="153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spans="1:18" ht="33">
      <c r="A23" s="153"/>
      <c r="B23" s="375" t="s">
        <v>7</v>
      </c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45"/>
    </row>
    <row r="24" spans="1:18"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8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18"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8"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8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18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</row>
    <row r="30" spans="1:18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spans="1:18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8">
      <c r="C32" s="46"/>
      <c r="D32" s="51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3:16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</row>
    <row r="34" spans="3:16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3:16"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3:16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spans="3:16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3:16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3:16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3:16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3:16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3:16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3:16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3:16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spans="3:16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</row>
    <row r="46" spans="3:16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</row>
    <row r="47" spans="3:16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3:16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3:16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3:16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</row>
    <row r="51" spans="3:16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</row>
    <row r="52" spans="3:16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</row>
  </sheetData>
  <sheetProtection algorithmName="SHA-512" hashValue="0KcF/rSCzO3Ge95PU/vbgF7onKK6kNfCSyP92Mg2b3FfMEPIQQCxq9JlzZ0IKCYprQdU5nDptYyx/NeypTVRDw==" saltValue="zJD7AWZ+sC40fqNDdoPcJw==" spinCount="100000" sheet="1" objects="1" scenarios="1"/>
  <mergeCells count="16">
    <mergeCell ref="A21:B21"/>
    <mergeCell ref="B23:O23"/>
    <mergeCell ref="A1:P1"/>
    <mergeCell ref="A2:P2"/>
    <mergeCell ref="A3:P3"/>
    <mergeCell ref="C5:P5"/>
    <mergeCell ref="C6:J6"/>
    <mergeCell ref="K6:L7"/>
    <mergeCell ref="M6:N7"/>
    <mergeCell ref="O6:P7"/>
    <mergeCell ref="C7:D7"/>
    <mergeCell ref="E7:F7"/>
    <mergeCell ref="G7:H7"/>
    <mergeCell ref="I7:J7"/>
    <mergeCell ref="B5:B8"/>
    <mergeCell ref="A5:A8"/>
  </mergeCells>
  <printOptions horizontalCentered="1"/>
  <pageMargins left="0.39370078740157483" right="0.39370078740157483" top="0.59055118110236227" bottom="0.43307086614173229" header="0.23622047244094491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9" zoomScale="60" zoomScaleNormal="55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98" t="s">
        <v>116</v>
      </c>
      <c r="L5" s="498"/>
      <c r="M5" s="498"/>
      <c r="N5" s="498"/>
      <c r="O5" s="498"/>
      <c r="P5" s="498"/>
      <c r="Q5" s="499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0</v>
      </c>
      <c r="D11" s="257">
        <f>F11+H11+J11</f>
        <v>0</v>
      </c>
      <c r="E11" s="258">
        <v>0</v>
      </c>
      <c r="F11" s="258">
        <v>0</v>
      </c>
      <c r="G11" s="259">
        <v>0</v>
      </c>
      <c r="H11" s="259">
        <v>0</v>
      </c>
      <c r="I11" s="258">
        <v>0</v>
      </c>
      <c r="J11" s="258">
        <v>0</v>
      </c>
      <c r="K11" s="257">
        <f>IF((F11+H11+J11)&gt;=SUM(L11:O11),SUM(L11:O11),"ХАТО")</f>
        <v>0</v>
      </c>
      <c r="L11" s="258">
        <v>0</v>
      </c>
      <c r="M11" s="258">
        <v>0</v>
      </c>
      <c r="N11" s="259">
        <v>0</v>
      </c>
      <c r="O11" s="258">
        <v>0</v>
      </c>
      <c r="P11" s="259">
        <v>0</v>
      </c>
      <c r="Q11" s="260">
        <v>0</v>
      </c>
    </row>
    <row r="12" spans="1:17" ht="24" customHeight="1">
      <c r="A12" s="222">
        <v>2</v>
      </c>
      <c r="B12" s="223" t="s">
        <v>66</v>
      </c>
      <c r="C12" s="256">
        <f t="shared" ref="C12:C48" si="0">E12+G12+I12</f>
        <v>0</v>
      </c>
      <c r="D12" s="256">
        <f t="shared" ref="D12:D48" si="1">F12+H12+J12</f>
        <v>0</v>
      </c>
      <c r="E12" s="240">
        <v>0</v>
      </c>
      <c r="F12" s="240">
        <v>0</v>
      </c>
      <c r="G12" s="241">
        <v>0</v>
      </c>
      <c r="H12" s="241">
        <v>0</v>
      </c>
      <c r="I12" s="240">
        <v>0</v>
      </c>
      <c r="J12" s="240">
        <v>0</v>
      </c>
      <c r="K12" s="256">
        <f t="shared" ref="K12:K48" si="2">IF((F12+H12+J12)&gt;=SUM(L12:O12),SUM(L12:O12),"ХАТО")</f>
        <v>0</v>
      </c>
      <c r="L12" s="240">
        <v>0</v>
      </c>
      <c r="M12" s="240">
        <v>0</v>
      </c>
      <c r="N12" s="241">
        <v>0</v>
      </c>
      <c r="O12" s="240">
        <v>0</v>
      </c>
      <c r="P12" s="241">
        <v>0</v>
      </c>
      <c r="Q12" s="242">
        <v>0</v>
      </c>
    </row>
    <row r="13" spans="1:17" ht="24" customHeight="1">
      <c r="A13" s="222">
        <v>3</v>
      </c>
      <c r="B13" s="226" t="s">
        <v>67</v>
      </c>
      <c r="C13" s="256">
        <f t="shared" si="0"/>
        <v>0</v>
      </c>
      <c r="D13" s="256">
        <f t="shared" si="1"/>
        <v>0</v>
      </c>
      <c r="E13" s="240">
        <v>0</v>
      </c>
      <c r="F13" s="240">
        <v>0</v>
      </c>
      <c r="G13" s="241">
        <v>0</v>
      </c>
      <c r="H13" s="241">
        <v>0</v>
      </c>
      <c r="I13" s="240">
        <v>0</v>
      </c>
      <c r="J13" s="240">
        <v>0</v>
      </c>
      <c r="K13" s="256">
        <f t="shared" si="2"/>
        <v>0</v>
      </c>
      <c r="L13" s="240">
        <v>0</v>
      </c>
      <c r="M13" s="240">
        <v>0</v>
      </c>
      <c r="N13" s="241">
        <v>0</v>
      </c>
      <c r="O13" s="240">
        <v>0</v>
      </c>
      <c r="P13" s="241">
        <v>0</v>
      </c>
      <c r="Q13" s="242">
        <v>0</v>
      </c>
    </row>
    <row r="14" spans="1:17" ht="24" customHeight="1">
      <c r="A14" s="222">
        <v>4</v>
      </c>
      <c r="B14" s="226" t="s">
        <v>68</v>
      </c>
      <c r="C14" s="256">
        <f t="shared" si="0"/>
        <v>14</v>
      </c>
      <c r="D14" s="256">
        <f t="shared" si="1"/>
        <v>12</v>
      </c>
      <c r="E14" s="240">
        <v>9</v>
      </c>
      <c r="F14" s="240">
        <v>5</v>
      </c>
      <c r="G14" s="241">
        <v>0</v>
      </c>
      <c r="H14" s="241">
        <v>0</v>
      </c>
      <c r="I14" s="240">
        <v>5</v>
      </c>
      <c r="J14" s="240">
        <v>7</v>
      </c>
      <c r="K14" s="256">
        <f t="shared" si="2"/>
        <v>12</v>
      </c>
      <c r="L14" s="240">
        <v>5</v>
      </c>
      <c r="M14" s="240">
        <v>2</v>
      </c>
      <c r="N14" s="241">
        <v>1</v>
      </c>
      <c r="O14" s="240">
        <v>4</v>
      </c>
      <c r="P14" s="241">
        <v>0</v>
      </c>
      <c r="Q14" s="242">
        <v>0</v>
      </c>
    </row>
    <row r="15" spans="1:17" ht="24" customHeight="1">
      <c r="A15" s="222">
        <v>5</v>
      </c>
      <c r="B15" s="226" t="s">
        <v>69</v>
      </c>
      <c r="C15" s="256">
        <f t="shared" si="0"/>
        <v>108</v>
      </c>
      <c r="D15" s="256">
        <f t="shared" si="1"/>
        <v>100</v>
      </c>
      <c r="E15" s="240">
        <v>59</v>
      </c>
      <c r="F15" s="240">
        <v>40</v>
      </c>
      <c r="G15" s="241">
        <v>0</v>
      </c>
      <c r="H15" s="241">
        <v>0</v>
      </c>
      <c r="I15" s="240">
        <v>49</v>
      </c>
      <c r="J15" s="240">
        <v>60</v>
      </c>
      <c r="K15" s="256">
        <f t="shared" si="2"/>
        <v>100</v>
      </c>
      <c r="L15" s="240">
        <v>45</v>
      </c>
      <c r="M15" s="240">
        <v>40</v>
      </c>
      <c r="N15" s="241">
        <v>0</v>
      </c>
      <c r="O15" s="240">
        <v>15</v>
      </c>
      <c r="P15" s="241">
        <v>0</v>
      </c>
      <c r="Q15" s="242">
        <v>0</v>
      </c>
    </row>
    <row r="16" spans="1:17" ht="24" customHeight="1">
      <c r="A16" s="222">
        <v>6</v>
      </c>
      <c r="B16" s="226" t="s">
        <v>70</v>
      </c>
      <c r="C16" s="256">
        <f t="shared" si="0"/>
        <v>1</v>
      </c>
      <c r="D16" s="256">
        <f t="shared" si="1"/>
        <v>0</v>
      </c>
      <c r="E16" s="240">
        <v>1</v>
      </c>
      <c r="F16" s="240">
        <v>0</v>
      </c>
      <c r="G16" s="241">
        <v>0</v>
      </c>
      <c r="H16" s="241">
        <v>0</v>
      </c>
      <c r="I16" s="240">
        <v>0</v>
      </c>
      <c r="J16" s="240">
        <v>0</v>
      </c>
      <c r="K16" s="256">
        <f t="shared" si="2"/>
        <v>0</v>
      </c>
      <c r="L16" s="240">
        <v>0</v>
      </c>
      <c r="M16" s="240">
        <v>0</v>
      </c>
      <c r="N16" s="241">
        <v>0</v>
      </c>
      <c r="O16" s="240">
        <v>0</v>
      </c>
      <c r="P16" s="241">
        <v>0</v>
      </c>
      <c r="Q16" s="242">
        <v>0</v>
      </c>
    </row>
    <row r="17" spans="1:17" ht="24" customHeight="1">
      <c r="A17" s="222">
        <v>7</v>
      </c>
      <c r="B17" s="226" t="s">
        <v>71</v>
      </c>
      <c r="C17" s="256">
        <f t="shared" si="0"/>
        <v>116</v>
      </c>
      <c r="D17" s="256">
        <f t="shared" si="1"/>
        <v>99</v>
      </c>
      <c r="E17" s="240">
        <v>88</v>
      </c>
      <c r="F17" s="240">
        <v>62</v>
      </c>
      <c r="G17" s="241">
        <v>0</v>
      </c>
      <c r="H17" s="241">
        <v>0</v>
      </c>
      <c r="I17" s="240">
        <v>28</v>
      </c>
      <c r="J17" s="240">
        <v>37</v>
      </c>
      <c r="K17" s="256">
        <f t="shared" si="2"/>
        <v>99</v>
      </c>
      <c r="L17" s="240">
        <v>54</v>
      </c>
      <c r="M17" s="240">
        <v>27</v>
      </c>
      <c r="N17" s="241">
        <v>3</v>
      </c>
      <c r="O17" s="240">
        <v>15</v>
      </c>
      <c r="P17" s="241">
        <v>0</v>
      </c>
      <c r="Q17" s="242">
        <v>0</v>
      </c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1"/>
        <v>0</v>
      </c>
      <c r="E18" s="240">
        <v>0</v>
      </c>
      <c r="F18" s="240">
        <v>0</v>
      </c>
      <c r="G18" s="241">
        <v>0</v>
      </c>
      <c r="H18" s="241">
        <v>0</v>
      </c>
      <c r="I18" s="240">
        <v>0</v>
      </c>
      <c r="J18" s="240">
        <v>0</v>
      </c>
      <c r="K18" s="256">
        <f t="shared" si="2"/>
        <v>0</v>
      </c>
      <c r="L18" s="240">
        <v>0</v>
      </c>
      <c r="M18" s="240">
        <v>0</v>
      </c>
      <c r="N18" s="241">
        <v>0</v>
      </c>
      <c r="O18" s="240">
        <v>0</v>
      </c>
      <c r="P18" s="241">
        <v>0</v>
      </c>
      <c r="Q18" s="242">
        <v>0</v>
      </c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1"/>
        <v>0</v>
      </c>
      <c r="E19" s="240">
        <v>0</v>
      </c>
      <c r="F19" s="240">
        <v>0</v>
      </c>
      <c r="G19" s="241">
        <v>0</v>
      </c>
      <c r="H19" s="241">
        <v>0</v>
      </c>
      <c r="I19" s="240">
        <v>0</v>
      </c>
      <c r="J19" s="240">
        <v>0</v>
      </c>
      <c r="K19" s="256">
        <f t="shared" si="2"/>
        <v>0</v>
      </c>
      <c r="L19" s="240">
        <v>0</v>
      </c>
      <c r="M19" s="240">
        <v>0</v>
      </c>
      <c r="N19" s="241">
        <v>0</v>
      </c>
      <c r="O19" s="240">
        <v>0</v>
      </c>
      <c r="P19" s="241">
        <v>0</v>
      </c>
      <c r="Q19" s="242">
        <v>0</v>
      </c>
    </row>
    <row r="20" spans="1:17" ht="24" customHeight="1">
      <c r="A20" s="222">
        <v>10</v>
      </c>
      <c r="B20" s="226" t="s">
        <v>74</v>
      </c>
      <c r="C20" s="256">
        <f t="shared" si="0"/>
        <v>3</v>
      </c>
      <c r="D20" s="256">
        <f t="shared" si="1"/>
        <v>9</v>
      </c>
      <c r="E20" s="240">
        <v>1</v>
      </c>
      <c r="F20" s="240">
        <v>3</v>
      </c>
      <c r="G20" s="241">
        <v>0</v>
      </c>
      <c r="H20" s="241">
        <v>0</v>
      </c>
      <c r="I20" s="240">
        <v>2</v>
      </c>
      <c r="J20" s="240">
        <v>6</v>
      </c>
      <c r="K20" s="256">
        <f t="shared" si="2"/>
        <v>9</v>
      </c>
      <c r="L20" s="240">
        <v>4</v>
      </c>
      <c r="M20" s="240">
        <v>5</v>
      </c>
      <c r="N20" s="241">
        <v>0</v>
      </c>
      <c r="O20" s="240">
        <v>0</v>
      </c>
      <c r="P20" s="241">
        <v>0</v>
      </c>
      <c r="Q20" s="242">
        <v>0</v>
      </c>
    </row>
    <row r="21" spans="1:17" ht="24" customHeight="1">
      <c r="A21" s="222">
        <v>11</v>
      </c>
      <c r="B21" s="226" t="s">
        <v>75</v>
      </c>
      <c r="C21" s="256">
        <f t="shared" si="0"/>
        <v>0</v>
      </c>
      <c r="D21" s="256">
        <f t="shared" si="1"/>
        <v>0</v>
      </c>
      <c r="E21" s="240">
        <v>0</v>
      </c>
      <c r="F21" s="240">
        <v>0</v>
      </c>
      <c r="G21" s="241">
        <v>0</v>
      </c>
      <c r="H21" s="241">
        <v>0</v>
      </c>
      <c r="I21" s="240">
        <v>0</v>
      </c>
      <c r="J21" s="240">
        <v>0</v>
      </c>
      <c r="K21" s="256">
        <f t="shared" si="2"/>
        <v>0</v>
      </c>
      <c r="L21" s="240">
        <v>0</v>
      </c>
      <c r="M21" s="240">
        <v>0</v>
      </c>
      <c r="N21" s="241">
        <v>0</v>
      </c>
      <c r="O21" s="240">
        <v>0</v>
      </c>
      <c r="P21" s="241">
        <v>0</v>
      </c>
      <c r="Q21" s="242">
        <v>0</v>
      </c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1"/>
        <v>0</v>
      </c>
      <c r="E22" s="240">
        <v>0</v>
      </c>
      <c r="F22" s="240">
        <v>0</v>
      </c>
      <c r="G22" s="241">
        <v>0</v>
      </c>
      <c r="H22" s="241">
        <v>0</v>
      </c>
      <c r="I22" s="240">
        <v>0</v>
      </c>
      <c r="J22" s="240">
        <v>0</v>
      </c>
      <c r="K22" s="256">
        <f t="shared" si="2"/>
        <v>0</v>
      </c>
      <c r="L22" s="240">
        <v>0</v>
      </c>
      <c r="M22" s="240">
        <v>0</v>
      </c>
      <c r="N22" s="241">
        <v>0</v>
      </c>
      <c r="O22" s="240">
        <v>0</v>
      </c>
      <c r="P22" s="241">
        <v>0</v>
      </c>
      <c r="Q22" s="242">
        <v>0</v>
      </c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1"/>
        <v>0</v>
      </c>
      <c r="E23" s="240">
        <v>0</v>
      </c>
      <c r="F23" s="240">
        <v>0</v>
      </c>
      <c r="G23" s="241">
        <v>0</v>
      </c>
      <c r="H23" s="241">
        <v>0</v>
      </c>
      <c r="I23" s="240">
        <v>0</v>
      </c>
      <c r="J23" s="240">
        <v>0</v>
      </c>
      <c r="K23" s="256">
        <f t="shared" si="2"/>
        <v>0</v>
      </c>
      <c r="L23" s="240">
        <v>0</v>
      </c>
      <c r="M23" s="240">
        <v>0</v>
      </c>
      <c r="N23" s="241">
        <v>0</v>
      </c>
      <c r="O23" s="240">
        <v>0</v>
      </c>
      <c r="P23" s="241">
        <v>0</v>
      </c>
      <c r="Q23" s="242">
        <v>0</v>
      </c>
    </row>
    <row r="24" spans="1:17" ht="24" customHeight="1">
      <c r="A24" s="222">
        <v>14</v>
      </c>
      <c r="B24" s="226" t="s">
        <v>78</v>
      </c>
      <c r="C24" s="256">
        <f t="shared" si="0"/>
        <v>15</v>
      </c>
      <c r="D24" s="256">
        <f t="shared" si="1"/>
        <v>17</v>
      </c>
      <c r="E24" s="240">
        <v>10</v>
      </c>
      <c r="F24" s="240">
        <v>10</v>
      </c>
      <c r="G24" s="241">
        <v>0</v>
      </c>
      <c r="H24" s="241">
        <v>0</v>
      </c>
      <c r="I24" s="240">
        <v>5</v>
      </c>
      <c r="J24" s="240">
        <v>7</v>
      </c>
      <c r="K24" s="256">
        <f t="shared" si="2"/>
        <v>17</v>
      </c>
      <c r="L24" s="240">
        <v>5</v>
      </c>
      <c r="M24" s="240">
        <v>11</v>
      </c>
      <c r="N24" s="241">
        <v>0</v>
      </c>
      <c r="O24" s="240">
        <v>1</v>
      </c>
      <c r="P24" s="241">
        <v>0</v>
      </c>
      <c r="Q24" s="242">
        <v>0</v>
      </c>
    </row>
    <row r="25" spans="1:17" ht="24" customHeight="1">
      <c r="A25" s="222">
        <v>15</v>
      </c>
      <c r="B25" s="226" t="s">
        <v>79</v>
      </c>
      <c r="C25" s="256">
        <f t="shared" si="0"/>
        <v>75</v>
      </c>
      <c r="D25" s="256">
        <f t="shared" si="1"/>
        <v>71</v>
      </c>
      <c r="E25" s="240">
        <v>62</v>
      </c>
      <c r="F25" s="240">
        <v>54</v>
      </c>
      <c r="G25" s="241">
        <v>0</v>
      </c>
      <c r="H25" s="241">
        <v>0</v>
      </c>
      <c r="I25" s="240">
        <v>13</v>
      </c>
      <c r="J25" s="240">
        <v>17</v>
      </c>
      <c r="K25" s="256">
        <f t="shared" si="2"/>
        <v>71</v>
      </c>
      <c r="L25" s="240">
        <v>21</v>
      </c>
      <c r="M25" s="240">
        <v>42</v>
      </c>
      <c r="N25" s="241">
        <v>4</v>
      </c>
      <c r="O25" s="240">
        <v>4</v>
      </c>
      <c r="P25" s="241">
        <v>0</v>
      </c>
      <c r="Q25" s="242">
        <v>0</v>
      </c>
    </row>
    <row r="26" spans="1:17" ht="24" customHeight="1">
      <c r="A26" s="222">
        <v>16</v>
      </c>
      <c r="B26" s="226" t="s">
        <v>80</v>
      </c>
      <c r="C26" s="256">
        <f t="shared" si="0"/>
        <v>6</v>
      </c>
      <c r="D26" s="256">
        <f t="shared" si="1"/>
        <v>6</v>
      </c>
      <c r="E26" s="240">
        <v>4</v>
      </c>
      <c r="F26" s="240">
        <v>5</v>
      </c>
      <c r="G26" s="241">
        <v>0</v>
      </c>
      <c r="H26" s="241">
        <v>0</v>
      </c>
      <c r="I26" s="240">
        <v>2</v>
      </c>
      <c r="J26" s="240">
        <v>1</v>
      </c>
      <c r="K26" s="256">
        <f t="shared" si="2"/>
        <v>6</v>
      </c>
      <c r="L26" s="240">
        <v>4</v>
      </c>
      <c r="M26" s="240">
        <v>2</v>
      </c>
      <c r="N26" s="241">
        <v>0</v>
      </c>
      <c r="O26" s="240">
        <v>0</v>
      </c>
      <c r="P26" s="241">
        <v>0</v>
      </c>
      <c r="Q26" s="242">
        <v>0</v>
      </c>
    </row>
    <row r="27" spans="1:17" ht="24" customHeight="1">
      <c r="A27" s="222">
        <v>17</v>
      </c>
      <c r="B27" s="226" t="s">
        <v>81</v>
      </c>
      <c r="C27" s="256">
        <f t="shared" si="0"/>
        <v>7</v>
      </c>
      <c r="D27" s="256">
        <f t="shared" si="1"/>
        <v>15</v>
      </c>
      <c r="E27" s="240">
        <v>4</v>
      </c>
      <c r="F27" s="240">
        <v>7</v>
      </c>
      <c r="G27" s="241">
        <v>0</v>
      </c>
      <c r="H27" s="241">
        <v>0</v>
      </c>
      <c r="I27" s="240">
        <v>3</v>
      </c>
      <c r="J27" s="240">
        <v>8</v>
      </c>
      <c r="K27" s="256">
        <f t="shared" si="2"/>
        <v>15</v>
      </c>
      <c r="L27" s="240">
        <v>10</v>
      </c>
      <c r="M27" s="240">
        <v>4</v>
      </c>
      <c r="N27" s="241">
        <v>0</v>
      </c>
      <c r="O27" s="240">
        <v>1</v>
      </c>
      <c r="P27" s="241">
        <v>0</v>
      </c>
      <c r="Q27" s="242">
        <v>0</v>
      </c>
    </row>
    <row r="28" spans="1:17" ht="24" customHeight="1">
      <c r="A28" s="222">
        <v>18</v>
      </c>
      <c r="B28" s="226" t="s">
        <v>82</v>
      </c>
      <c r="C28" s="256">
        <f t="shared" si="0"/>
        <v>4</v>
      </c>
      <c r="D28" s="256">
        <f t="shared" si="1"/>
        <v>10</v>
      </c>
      <c r="E28" s="240">
        <v>3</v>
      </c>
      <c r="F28" s="240">
        <v>5</v>
      </c>
      <c r="G28" s="241">
        <v>0</v>
      </c>
      <c r="H28" s="241">
        <v>0</v>
      </c>
      <c r="I28" s="240">
        <v>1</v>
      </c>
      <c r="J28" s="240">
        <v>5</v>
      </c>
      <c r="K28" s="256">
        <f t="shared" si="2"/>
        <v>10</v>
      </c>
      <c r="L28" s="240">
        <v>8</v>
      </c>
      <c r="M28" s="240">
        <v>1</v>
      </c>
      <c r="N28" s="241">
        <v>0</v>
      </c>
      <c r="O28" s="240">
        <v>1</v>
      </c>
      <c r="P28" s="241">
        <v>0</v>
      </c>
      <c r="Q28" s="242">
        <v>0</v>
      </c>
    </row>
    <row r="29" spans="1:17" ht="24" customHeight="1">
      <c r="A29" s="222">
        <v>19</v>
      </c>
      <c r="B29" s="226" t="s">
        <v>83</v>
      </c>
      <c r="C29" s="256">
        <f t="shared" si="0"/>
        <v>3</v>
      </c>
      <c r="D29" s="256">
        <f t="shared" si="1"/>
        <v>13</v>
      </c>
      <c r="E29" s="240">
        <v>3</v>
      </c>
      <c r="F29" s="240">
        <v>6</v>
      </c>
      <c r="G29" s="241">
        <v>0</v>
      </c>
      <c r="H29" s="241">
        <v>0</v>
      </c>
      <c r="I29" s="240">
        <v>0</v>
      </c>
      <c r="J29" s="240">
        <v>7</v>
      </c>
      <c r="K29" s="256">
        <f t="shared" si="2"/>
        <v>13</v>
      </c>
      <c r="L29" s="240">
        <v>5</v>
      </c>
      <c r="M29" s="240">
        <v>5</v>
      </c>
      <c r="N29" s="241">
        <v>0</v>
      </c>
      <c r="O29" s="240">
        <v>3</v>
      </c>
      <c r="P29" s="241">
        <v>0</v>
      </c>
      <c r="Q29" s="242">
        <v>0</v>
      </c>
    </row>
    <row r="30" spans="1:17" ht="24" customHeight="1">
      <c r="A30" s="222">
        <v>20</v>
      </c>
      <c r="B30" s="226" t="s">
        <v>84</v>
      </c>
      <c r="C30" s="256">
        <f t="shared" si="0"/>
        <v>8</v>
      </c>
      <c r="D30" s="256">
        <f t="shared" si="1"/>
        <v>10</v>
      </c>
      <c r="E30" s="240">
        <v>3</v>
      </c>
      <c r="F30" s="240">
        <v>2</v>
      </c>
      <c r="G30" s="241">
        <v>0</v>
      </c>
      <c r="H30" s="241">
        <v>0</v>
      </c>
      <c r="I30" s="240">
        <v>5</v>
      </c>
      <c r="J30" s="240">
        <v>8</v>
      </c>
      <c r="K30" s="256">
        <f t="shared" si="2"/>
        <v>10</v>
      </c>
      <c r="L30" s="240">
        <v>6</v>
      </c>
      <c r="M30" s="240">
        <v>4</v>
      </c>
      <c r="N30" s="241">
        <v>0</v>
      </c>
      <c r="O30" s="240">
        <v>0</v>
      </c>
      <c r="P30" s="241">
        <v>0</v>
      </c>
      <c r="Q30" s="242">
        <v>0</v>
      </c>
    </row>
    <row r="31" spans="1:17" ht="24" customHeight="1">
      <c r="A31" s="222">
        <v>21</v>
      </c>
      <c r="B31" s="226" t="s">
        <v>85</v>
      </c>
      <c r="C31" s="256">
        <f t="shared" si="0"/>
        <v>1</v>
      </c>
      <c r="D31" s="256">
        <f t="shared" si="1"/>
        <v>3</v>
      </c>
      <c r="E31" s="240">
        <v>0</v>
      </c>
      <c r="F31" s="240">
        <v>0</v>
      </c>
      <c r="G31" s="241">
        <v>0</v>
      </c>
      <c r="H31" s="241">
        <v>0</v>
      </c>
      <c r="I31" s="240">
        <v>1</v>
      </c>
      <c r="J31" s="240">
        <v>3</v>
      </c>
      <c r="K31" s="256">
        <f t="shared" si="2"/>
        <v>3</v>
      </c>
      <c r="L31" s="240">
        <v>2</v>
      </c>
      <c r="M31" s="240">
        <v>1</v>
      </c>
      <c r="N31" s="241">
        <v>0</v>
      </c>
      <c r="O31" s="240">
        <v>0</v>
      </c>
      <c r="P31" s="241">
        <v>0</v>
      </c>
      <c r="Q31" s="242">
        <v>0</v>
      </c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1"/>
        <v>0</v>
      </c>
      <c r="E32" s="240">
        <v>0</v>
      </c>
      <c r="F32" s="240">
        <v>0</v>
      </c>
      <c r="G32" s="241">
        <v>0</v>
      </c>
      <c r="H32" s="241">
        <v>0</v>
      </c>
      <c r="I32" s="240">
        <v>0</v>
      </c>
      <c r="J32" s="240">
        <v>0</v>
      </c>
      <c r="K32" s="256">
        <f t="shared" si="2"/>
        <v>0</v>
      </c>
      <c r="L32" s="240">
        <v>0</v>
      </c>
      <c r="M32" s="240">
        <v>0</v>
      </c>
      <c r="N32" s="241">
        <v>0</v>
      </c>
      <c r="O32" s="240">
        <v>0</v>
      </c>
      <c r="P32" s="241">
        <v>0</v>
      </c>
      <c r="Q32" s="242">
        <v>0</v>
      </c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1"/>
        <v>0</v>
      </c>
      <c r="E33" s="240">
        <v>0</v>
      </c>
      <c r="F33" s="240">
        <v>0</v>
      </c>
      <c r="G33" s="241">
        <v>0</v>
      </c>
      <c r="H33" s="241">
        <v>0</v>
      </c>
      <c r="I33" s="240">
        <v>0</v>
      </c>
      <c r="J33" s="240">
        <v>0</v>
      </c>
      <c r="K33" s="256">
        <f t="shared" si="2"/>
        <v>0</v>
      </c>
      <c r="L33" s="240">
        <v>0</v>
      </c>
      <c r="M33" s="240">
        <v>0</v>
      </c>
      <c r="N33" s="241">
        <v>0</v>
      </c>
      <c r="O33" s="240">
        <v>0</v>
      </c>
      <c r="P33" s="241">
        <v>0</v>
      </c>
      <c r="Q33" s="242">
        <v>0</v>
      </c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1"/>
        <v>1</v>
      </c>
      <c r="E34" s="240">
        <v>0</v>
      </c>
      <c r="F34" s="240">
        <v>0</v>
      </c>
      <c r="G34" s="241">
        <v>0</v>
      </c>
      <c r="H34" s="241">
        <v>0</v>
      </c>
      <c r="I34" s="240">
        <v>0</v>
      </c>
      <c r="J34" s="240">
        <v>1</v>
      </c>
      <c r="K34" s="256">
        <f t="shared" si="2"/>
        <v>1</v>
      </c>
      <c r="L34" s="240">
        <v>1</v>
      </c>
      <c r="M34" s="240">
        <v>0</v>
      </c>
      <c r="N34" s="241">
        <v>0</v>
      </c>
      <c r="O34" s="240">
        <v>0</v>
      </c>
      <c r="P34" s="241">
        <v>0</v>
      </c>
      <c r="Q34" s="242">
        <v>0</v>
      </c>
    </row>
    <row r="35" spans="1:17" ht="24" customHeight="1">
      <c r="A35" s="222">
        <v>25</v>
      </c>
      <c r="B35" s="226" t="s">
        <v>89</v>
      </c>
      <c r="C35" s="256">
        <f t="shared" si="0"/>
        <v>0</v>
      </c>
      <c r="D35" s="256">
        <f t="shared" si="1"/>
        <v>4</v>
      </c>
      <c r="E35" s="240">
        <v>0</v>
      </c>
      <c r="F35" s="240">
        <v>0</v>
      </c>
      <c r="G35" s="241">
        <v>0</v>
      </c>
      <c r="H35" s="241">
        <v>0</v>
      </c>
      <c r="I35" s="240">
        <v>0</v>
      </c>
      <c r="J35" s="240">
        <v>4</v>
      </c>
      <c r="K35" s="256">
        <f t="shared" si="2"/>
        <v>4</v>
      </c>
      <c r="L35" s="240">
        <v>3</v>
      </c>
      <c r="M35" s="240">
        <v>1</v>
      </c>
      <c r="N35" s="241">
        <v>0</v>
      </c>
      <c r="O35" s="240">
        <v>0</v>
      </c>
      <c r="P35" s="241">
        <v>0</v>
      </c>
      <c r="Q35" s="242">
        <v>0</v>
      </c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1"/>
        <v>0</v>
      </c>
      <c r="E36" s="240">
        <v>0</v>
      </c>
      <c r="F36" s="240">
        <v>0</v>
      </c>
      <c r="G36" s="241">
        <v>0</v>
      </c>
      <c r="H36" s="241">
        <v>0</v>
      </c>
      <c r="I36" s="240">
        <v>0</v>
      </c>
      <c r="J36" s="240">
        <v>0</v>
      </c>
      <c r="K36" s="256">
        <f t="shared" si="2"/>
        <v>0</v>
      </c>
      <c r="L36" s="240">
        <v>0</v>
      </c>
      <c r="M36" s="240">
        <v>0</v>
      </c>
      <c r="N36" s="241">
        <v>0</v>
      </c>
      <c r="O36" s="240">
        <v>0</v>
      </c>
      <c r="P36" s="241">
        <v>0</v>
      </c>
      <c r="Q36" s="242">
        <v>0</v>
      </c>
    </row>
    <row r="37" spans="1:17" ht="24" customHeight="1">
      <c r="A37" s="222">
        <v>27</v>
      </c>
      <c r="B37" s="226" t="s">
        <v>91</v>
      </c>
      <c r="C37" s="256">
        <f t="shared" si="0"/>
        <v>3</v>
      </c>
      <c r="D37" s="256">
        <f t="shared" si="1"/>
        <v>8</v>
      </c>
      <c r="E37" s="240">
        <v>1</v>
      </c>
      <c r="F37" s="240">
        <v>1</v>
      </c>
      <c r="G37" s="241">
        <v>0</v>
      </c>
      <c r="H37" s="241">
        <v>0</v>
      </c>
      <c r="I37" s="240">
        <v>2</v>
      </c>
      <c r="J37" s="240">
        <v>7</v>
      </c>
      <c r="K37" s="256">
        <f t="shared" si="2"/>
        <v>8</v>
      </c>
      <c r="L37" s="240">
        <v>6</v>
      </c>
      <c r="M37" s="240">
        <v>2</v>
      </c>
      <c r="N37" s="241">
        <v>0</v>
      </c>
      <c r="O37" s="240">
        <v>0</v>
      </c>
      <c r="P37" s="241">
        <v>0</v>
      </c>
      <c r="Q37" s="242">
        <v>0</v>
      </c>
    </row>
    <row r="38" spans="1:17" ht="24" customHeight="1">
      <c r="A38" s="222">
        <v>28</v>
      </c>
      <c r="B38" s="226" t="s">
        <v>92</v>
      </c>
      <c r="C38" s="256">
        <f t="shared" si="0"/>
        <v>1</v>
      </c>
      <c r="D38" s="256">
        <f t="shared" si="1"/>
        <v>0</v>
      </c>
      <c r="E38" s="240">
        <v>0</v>
      </c>
      <c r="F38" s="240">
        <v>0</v>
      </c>
      <c r="G38" s="241">
        <v>0</v>
      </c>
      <c r="H38" s="241">
        <v>0</v>
      </c>
      <c r="I38" s="240">
        <v>1</v>
      </c>
      <c r="J38" s="240">
        <v>0</v>
      </c>
      <c r="K38" s="256">
        <f t="shared" si="2"/>
        <v>0</v>
      </c>
      <c r="L38" s="240">
        <v>0</v>
      </c>
      <c r="M38" s="240">
        <v>0</v>
      </c>
      <c r="N38" s="241">
        <v>0</v>
      </c>
      <c r="O38" s="240">
        <v>0</v>
      </c>
      <c r="P38" s="241">
        <v>0</v>
      </c>
      <c r="Q38" s="242">
        <v>0</v>
      </c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1"/>
        <v>0</v>
      </c>
      <c r="E39" s="240">
        <v>0</v>
      </c>
      <c r="F39" s="240">
        <v>0</v>
      </c>
      <c r="G39" s="241">
        <v>0</v>
      </c>
      <c r="H39" s="241">
        <v>0</v>
      </c>
      <c r="I39" s="240">
        <v>0</v>
      </c>
      <c r="J39" s="240">
        <v>0</v>
      </c>
      <c r="K39" s="256">
        <f t="shared" si="2"/>
        <v>0</v>
      </c>
      <c r="L39" s="240">
        <v>0</v>
      </c>
      <c r="M39" s="240">
        <v>0</v>
      </c>
      <c r="N39" s="241">
        <v>0</v>
      </c>
      <c r="O39" s="240">
        <v>0</v>
      </c>
      <c r="P39" s="241">
        <v>0</v>
      </c>
      <c r="Q39" s="242">
        <v>0</v>
      </c>
    </row>
    <row r="40" spans="1:17" ht="24" customHeight="1">
      <c r="A40" s="255">
        <v>30</v>
      </c>
      <c r="B40" s="227" t="s">
        <v>94</v>
      </c>
      <c r="C40" s="256">
        <f t="shared" si="0"/>
        <v>4</v>
      </c>
      <c r="D40" s="256">
        <f t="shared" si="1"/>
        <v>4</v>
      </c>
      <c r="E40" s="240">
        <v>3</v>
      </c>
      <c r="F40" s="240">
        <v>2</v>
      </c>
      <c r="G40" s="241">
        <v>0</v>
      </c>
      <c r="H40" s="241">
        <v>0</v>
      </c>
      <c r="I40" s="240">
        <v>1</v>
      </c>
      <c r="J40" s="240">
        <v>2</v>
      </c>
      <c r="K40" s="256">
        <f t="shared" si="2"/>
        <v>4</v>
      </c>
      <c r="L40" s="240">
        <v>3</v>
      </c>
      <c r="M40" s="240">
        <v>1</v>
      </c>
      <c r="N40" s="241">
        <v>0</v>
      </c>
      <c r="O40" s="240">
        <v>0</v>
      </c>
      <c r="P40" s="241">
        <v>0</v>
      </c>
      <c r="Q40" s="242">
        <v>0</v>
      </c>
    </row>
    <row r="41" spans="1:17" ht="24" customHeight="1">
      <c r="A41" s="255">
        <v>31</v>
      </c>
      <c r="B41" s="227" t="s">
        <v>95</v>
      </c>
      <c r="C41" s="256">
        <f t="shared" si="0"/>
        <v>1</v>
      </c>
      <c r="D41" s="256">
        <f t="shared" si="1"/>
        <v>3</v>
      </c>
      <c r="E41" s="240">
        <v>0</v>
      </c>
      <c r="F41" s="240">
        <v>0</v>
      </c>
      <c r="G41" s="241">
        <v>0</v>
      </c>
      <c r="H41" s="241">
        <v>0</v>
      </c>
      <c r="I41" s="240">
        <v>1</v>
      </c>
      <c r="J41" s="240">
        <v>3</v>
      </c>
      <c r="K41" s="256">
        <f t="shared" si="2"/>
        <v>3</v>
      </c>
      <c r="L41" s="240">
        <v>2</v>
      </c>
      <c r="M41" s="240">
        <v>1</v>
      </c>
      <c r="N41" s="241">
        <v>0</v>
      </c>
      <c r="O41" s="240">
        <v>0</v>
      </c>
      <c r="P41" s="241">
        <v>0</v>
      </c>
      <c r="Q41" s="242">
        <v>0</v>
      </c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1"/>
        <v>0</v>
      </c>
      <c r="E42" s="240">
        <v>0</v>
      </c>
      <c r="F42" s="240">
        <v>0</v>
      </c>
      <c r="G42" s="241">
        <v>0</v>
      </c>
      <c r="H42" s="241">
        <v>0</v>
      </c>
      <c r="I42" s="240">
        <v>0</v>
      </c>
      <c r="J42" s="240">
        <v>0</v>
      </c>
      <c r="K42" s="256">
        <f t="shared" si="2"/>
        <v>0</v>
      </c>
      <c r="L42" s="240">
        <v>0</v>
      </c>
      <c r="M42" s="240">
        <v>0</v>
      </c>
      <c r="N42" s="241">
        <v>0</v>
      </c>
      <c r="O42" s="240">
        <v>0</v>
      </c>
      <c r="P42" s="241">
        <v>0</v>
      </c>
      <c r="Q42" s="242">
        <v>0</v>
      </c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1"/>
        <v>0</v>
      </c>
      <c r="E43" s="240">
        <v>0</v>
      </c>
      <c r="F43" s="240">
        <v>0</v>
      </c>
      <c r="G43" s="241">
        <v>0</v>
      </c>
      <c r="H43" s="241">
        <v>0</v>
      </c>
      <c r="I43" s="240">
        <v>0</v>
      </c>
      <c r="J43" s="240">
        <v>0</v>
      </c>
      <c r="K43" s="256">
        <f t="shared" si="2"/>
        <v>0</v>
      </c>
      <c r="L43" s="240">
        <v>0</v>
      </c>
      <c r="M43" s="240">
        <v>0</v>
      </c>
      <c r="N43" s="241">
        <v>0</v>
      </c>
      <c r="O43" s="240">
        <v>0</v>
      </c>
      <c r="P43" s="241">
        <v>0</v>
      </c>
      <c r="Q43" s="242">
        <v>0</v>
      </c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1"/>
        <v>0</v>
      </c>
      <c r="E44" s="240">
        <v>0</v>
      </c>
      <c r="F44" s="240">
        <v>0</v>
      </c>
      <c r="G44" s="241">
        <v>0</v>
      </c>
      <c r="H44" s="241">
        <v>0</v>
      </c>
      <c r="I44" s="240">
        <v>0</v>
      </c>
      <c r="J44" s="240">
        <v>0</v>
      </c>
      <c r="K44" s="256">
        <f t="shared" si="2"/>
        <v>0</v>
      </c>
      <c r="L44" s="240">
        <v>0</v>
      </c>
      <c r="M44" s="240">
        <v>0</v>
      </c>
      <c r="N44" s="241">
        <v>0</v>
      </c>
      <c r="O44" s="240">
        <v>0</v>
      </c>
      <c r="P44" s="241">
        <v>0</v>
      </c>
      <c r="Q44" s="242">
        <v>0</v>
      </c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1"/>
        <v>0</v>
      </c>
      <c r="E45" s="240">
        <v>0</v>
      </c>
      <c r="F45" s="240">
        <v>0</v>
      </c>
      <c r="G45" s="241">
        <v>0</v>
      </c>
      <c r="H45" s="241">
        <v>0</v>
      </c>
      <c r="I45" s="240">
        <v>0</v>
      </c>
      <c r="J45" s="240">
        <v>0</v>
      </c>
      <c r="K45" s="256">
        <f t="shared" si="2"/>
        <v>0</v>
      </c>
      <c r="L45" s="240">
        <v>0</v>
      </c>
      <c r="M45" s="240">
        <v>0</v>
      </c>
      <c r="N45" s="241">
        <v>0</v>
      </c>
      <c r="O45" s="240">
        <v>0</v>
      </c>
      <c r="P45" s="241">
        <v>0</v>
      </c>
      <c r="Q45" s="242">
        <v>0</v>
      </c>
    </row>
    <row r="46" spans="1:17" ht="24" customHeight="1">
      <c r="A46" s="255">
        <v>36</v>
      </c>
      <c r="B46" s="227" t="s">
        <v>100</v>
      </c>
      <c r="C46" s="256">
        <f t="shared" si="0"/>
        <v>0</v>
      </c>
      <c r="D46" s="256">
        <f t="shared" si="1"/>
        <v>0</v>
      </c>
      <c r="E46" s="240">
        <v>0</v>
      </c>
      <c r="F46" s="240">
        <v>0</v>
      </c>
      <c r="G46" s="241">
        <v>0</v>
      </c>
      <c r="H46" s="241">
        <v>0</v>
      </c>
      <c r="I46" s="240">
        <v>0</v>
      </c>
      <c r="J46" s="240">
        <v>0</v>
      </c>
      <c r="K46" s="256">
        <f t="shared" si="2"/>
        <v>0</v>
      </c>
      <c r="L46" s="240">
        <v>0</v>
      </c>
      <c r="M46" s="240">
        <v>0</v>
      </c>
      <c r="N46" s="241">
        <v>0</v>
      </c>
      <c r="O46" s="240">
        <v>0</v>
      </c>
      <c r="P46" s="241">
        <v>0</v>
      </c>
      <c r="Q46" s="242">
        <v>0</v>
      </c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1"/>
        <v>0</v>
      </c>
      <c r="E47" s="240">
        <v>0</v>
      </c>
      <c r="F47" s="240">
        <v>0</v>
      </c>
      <c r="G47" s="241">
        <v>0</v>
      </c>
      <c r="H47" s="241">
        <v>0</v>
      </c>
      <c r="I47" s="240">
        <v>0</v>
      </c>
      <c r="J47" s="240">
        <v>0</v>
      </c>
      <c r="K47" s="256">
        <f t="shared" si="2"/>
        <v>0</v>
      </c>
      <c r="L47" s="240">
        <v>0</v>
      </c>
      <c r="M47" s="240">
        <v>0</v>
      </c>
      <c r="N47" s="241">
        <v>0</v>
      </c>
      <c r="O47" s="240">
        <v>0</v>
      </c>
      <c r="P47" s="241">
        <v>0</v>
      </c>
      <c r="Q47" s="242">
        <v>0</v>
      </c>
    </row>
    <row r="48" spans="1:17" ht="24" customHeight="1" thickBot="1">
      <c r="A48" s="261">
        <v>38</v>
      </c>
      <c r="B48" s="229" t="s">
        <v>102</v>
      </c>
      <c r="C48" s="262">
        <f t="shared" si="0"/>
        <v>27</v>
      </c>
      <c r="D48" s="262">
        <f t="shared" si="1"/>
        <v>27</v>
      </c>
      <c r="E48" s="263">
        <v>19</v>
      </c>
      <c r="F48" s="263">
        <v>15</v>
      </c>
      <c r="G48" s="264">
        <v>0</v>
      </c>
      <c r="H48" s="264">
        <v>0</v>
      </c>
      <c r="I48" s="263">
        <v>8</v>
      </c>
      <c r="J48" s="263">
        <v>12</v>
      </c>
      <c r="K48" s="262">
        <f t="shared" si="2"/>
        <v>27</v>
      </c>
      <c r="L48" s="263">
        <v>12</v>
      </c>
      <c r="M48" s="263">
        <v>11</v>
      </c>
      <c r="N48" s="264">
        <v>0</v>
      </c>
      <c r="O48" s="263">
        <v>4</v>
      </c>
      <c r="P48" s="264">
        <v>0</v>
      </c>
      <c r="Q48" s="265">
        <v>0</v>
      </c>
    </row>
    <row r="49" spans="1:17" ht="22.9" customHeight="1" thickBot="1">
      <c r="A49" s="494" t="s">
        <v>24</v>
      </c>
      <c r="B49" s="495"/>
      <c r="C49" s="270">
        <f>IF(SUM(C11:C48)='3'!C10, SUM(C11:C48),"ХАТО")</f>
        <v>397</v>
      </c>
      <c r="D49" s="270">
        <f t="shared" ref="D49:O49" si="3">SUM(D11:D48)</f>
        <v>412</v>
      </c>
      <c r="E49" s="270">
        <f t="shared" si="3"/>
        <v>270</v>
      </c>
      <c r="F49" s="270">
        <f t="shared" si="3"/>
        <v>217</v>
      </c>
      <c r="G49" s="270">
        <f t="shared" si="3"/>
        <v>0</v>
      </c>
      <c r="H49" s="270">
        <f t="shared" si="3"/>
        <v>0</v>
      </c>
      <c r="I49" s="270">
        <f t="shared" si="3"/>
        <v>127</v>
      </c>
      <c r="J49" s="270">
        <f t="shared" si="3"/>
        <v>195</v>
      </c>
      <c r="K49" s="270">
        <f t="shared" si="3"/>
        <v>412</v>
      </c>
      <c r="L49" s="270">
        <f t="shared" si="3"/>
        <v>196</v>
      </c>
      <c r="M49" s="270">
        <f t="shared" si="3"/>
        <v>160</v>
      </c>
      <c r="N49" s="270">
        <f t="shared" si="3"/>
        <v>8</v>
      </c>
      <c r="O49" s="270">
        <f t="shared" si="3"/>
        <v>48</v>
      </c>
      <c r="P49" s="270">
        <f t="shared" ref="P49" si="4">SUM(P11:P48)</f>
        <v>0</v>
      </c>
      <c r="Q49" s="271">
        <f t="shared" ref="Q49" si="5">SUM(Q11:Q48)</f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eG+xFj0/Y8LeevjMnIEi25zb8hYK0wgaiOC/wV/L3f8FwXT+i+6fZt4oCn3g6HGQ0NndcZPg64WzEeN7aBw5rg==" saltValue="FU/rzzkfF5keAPlLq1V+cg==" spinCount="100000" sheet="1" objects="1" scenarios="1"/>
  <mergeCells count="20">
    <mergeCell ref="A1:Q1"/>
    <mergeCell ref="A2:Q2"/>
    <mergeCell ref="E4:Q4"/>
    <mergeCell ref="K5:Q5"/>
    <mergeCell ref="E5:J5"/>
    <mergeCell ref="A49:B49"/>
    <mergeCell ref="E6:F8"/>
    <mergeCell ref="L7:L9"/>
    <mergeCell ref="A4:A9"/>
    <mergeCell ref="Q6:Q9"/>
    <mergeCell ref="B4:B9"/>
    <mergeCell ref="O7:O9"/>
    <mergeCell ref="G6:H8"/>
    <mergeCell ref="K6:K9"/>
    <mergeCell ref="L6:O6"/>
    <mergeCell ref="P6:P9"/>
    <mergeCell ref="C4:D8"/>
    <mergeCell ref="N7:N9"/>
    <mergeCell ref="M7:M9"/>
    <mergeCell ref="I6:J8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6" zoomScale="60" zoomScaleNormal="55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3.5703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211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16</v>
      </c>
      <c r="B4" s="404" t="s">
        <v>103</v>
      </c>
      <c r="C4" s="404" t="s">
        <v>104</v>
      </c>
      <c r="D4" s="404"/>
      <c r="E4" s="404" t="s">
        <v>30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19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105</v>
      </c>
      <c r="F6" s="405"/>
      <c r="G6" s="405" t="s">
        <v>106</v>
      </c>
      <c r="H6" s="405"/>
      <c r="I6" s="405" t="s">
        <v>107</v>
      </c>
      <c r="J6" s="405"/>
      <c r="K6" s="402" t="s">
        <v>108</v>
      </c>
      <c r="L6" s="405" t="s">
        <v>109</v>
      </c>
      <c r="M6" s="405"/>
      <c r="N6" s="405"/>
      <c r="O6" s="405"/>
      <c r="P6" s="402" t="s">
        <v>110</v>
      </c>
      <c r="Q6" s="415" t="s">
        <v>111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112</v>
      </c>
      <c r="M7" s="402" t="s">
        <v>113</v>
      </c>
      <c r="N7" s="402" t="s">
        <v>114</v>
      </c>
      <c r="O7" s="402" t="s">
        <v>115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2025-y</v>
      </c>
      <c r="D9" s="251" t="str">
        <f>'1а'!D8</f>
        <v>2026-y</v>
      </c>
      <c r="E9" s="251" t="str">
        <f>'1а'!C8</f>
        <v>2025-y</v>
      </c>
      <c r="F9" s="251" t="str">
        <f>'1а'!D8</f>
        <v>2026-y</v>
      </c>
      <c r="G9" s="251" t="str">
        <f>'1а'!C8</f>
        <v>2025-y</v>
      </c>
      <c r="H9" s="251" t="str">
        <f>'1а'!D8</f>
        <v>2026-y</v>
      </c>
      <c r="I9" s="251" t="str">
        <f>'1а'!C8</f>
        <v>2025-y</v>
      </c>
      <c r="J9" s="251" t="str">
        <f>'1а'!D8</f>
        <v>2026-y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65</v>
      </c>
      <c r="C11" s="257">
        <f>E11+G11+I11</f>
        <v>0</v>
      </c>
      <c r="D11" s="257">
        <f>F11+H11+J11</f>
        <v>0</v>
      </c>
      <c r="E11" s="258"/>
      <c r="F11" s="258"/>
      <c r="G11" s="259"/>
      <c r="H11" s="259"/>
      <c r="I11" s="258"/>
      <c r="J11" s="258"/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66</v>
      </c>
      <c r="C12" s="256">
        <f t="shared" ref="C12:D48" si="0">E12+G12+I12</f>
        <v>0</v>
      </c>
      <c r="D12" s="256">
        <f t="shared" si="0"/>
        <v>0</v>
      </c>
      <c r="E12" s="240"/>
      <c r="F12" s="240"/>
      <c r="G12" s="241"/>
      <c r="H12" s="241"/>
      <c r="I12" s="240"/>
      <c r="J12" s="240"/>
      <c r="K12" s="256">
        <f t="shared" ref="K12:K48" si="1">IF((F12+H12+J12)&gt;=SUM(L12:O12),SUM(L12:O12),"ХАТО")</f>
        <v>0</v>
      </c>
      <c r="L12" s="240"/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67</v>
      </c>
      <c r="C13" s="256">
        <f t="shared" si="0"/>
        <v>0</v>
      </c>
      <c r="D13" s="256">
        <f t="shared" si="0"/>
        <v>0</v>
      </c>
      <c r="E13" s="240"/>
      <c r="F13" s="240"/>
      <c r="G13" s="241"/>
      <c r="H13" s="241"/>
      <c r="I13" s="240"/>
      <c r="J13" s="240"/>
      <c r="K13" s="256">
        <f t="shared" si="1"/>
        <v>0</v>
      </c>
      <c r="L13" s="240"/>
      <c r="M13" s="240"/>
      <c r="N13" s="241"/>
      <c r="O13" s="240"/>
      <c r="P13" s="241"/>
      <c r="Q13" s="242"/>
    </row>
    <row r="14" spans="1:17" ht="24" customHeight="1">
      <c r="A14" s="222">
        <v>4</v>
      </c>
      <c r="B14" s="226" t="s">
        <v>68</v>
      </c>
      <c r="C14" s="256">
        <f t="shared" si="0"/>
        <v>1</v>
      </c>
      <c r="D14" s="256">
        <f t="shared" si="0"/>
        <v>5</v>
      </c>
      <c r="E14" s="240"/>
      <c r="F14" s="240"/>
      <c r="G14" s="241"/>
      <c r="H14" s="241"/>
      <c r="I14" s="240">
        <v>1</v>
      </c>
      <c r="J14" s="240">
        <v>5</v>
      </c>
      <c r="K14" s="256">
        <f t="shared" si="1"/>
        <v>5</v>
      </c>
      <c r="L14" s="240">
        <v>4</v>
      </c>
      <c r="M14" s="240">
        <v>1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69</v>
      </c>
      <c r="C15" s="256">
        <f t="shared" si="0"/>
        <v>58</v>
      </c>
      <c r="D15" s="256">
        <f t="shared" si="0"/>
        <v>51</v>
      </c>
      <c r="E15" s="240">
        <v>3</v>
      </c>
      <c r="F15" s="240">
        <v>4</v>
      </c>
      <c r="G15" s="241"/>
      <c r="H15" s="241"/>
      <c r="I15" s="240">
        <v>55</v>
      </c>
      <c r="J15" s="240">
        <v>47</v>
      </c>
      <c r="K15" s="256">
        <f t="shared" si="1"/>
        <v>51</v>
      </c>
      <c r="L15" s="240">
        <v>27</v>
      </c>
      <c r="M15" s="240">
        <v>20</v>
      </c>
      <c r="N15" s="241"/>
      <c r="O15" s="240">
        <v>4</v>
      </c>
      <c r="P15" s="241"/>
      <c r="Q15" s="242"/>
    </row>
    <row r="16" spans="1:17" ht="24" customHeight="1">
      <c r="A16" s="222">
        <v>6</v>
      </c>
      <c r="B16" s="226" t="s">
        <v>70</v>
      </c>
      <c r="C16" s="256">
        <f t="shared" si="0"/>
        <v>1</v>
      </c>
      <c r="D16" s="256">
        <f t="shared" si="0"/>
        <v>6</v>
      </c>
      <c r="E16" s="240"/>
      <c r="F16" s="240"/>
      <c r="G16" s="241"/>
      <c r="H16" s="241"/>
      <c r="I16" s="240">
        <v>1</v>
      </c>
      <c r="J16" s="240">
        <v>6</v>
      </c>
      <c r="K16" s="256">
        <f t="shared" si="1"/>
        <v>6</v>
      </c>
      <c r="L16" s="240">
        <v>4</v>
      </c>
      <c r="M16" s="240">
        <v>2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71</v>
      </c>
      <c r="C17" s="256">
        <f t="shared" si="0"/>
        <v>25</v>
      </c>
      <c r="D17" s="256">
        <f t="shared" si="0"/>
        <v>17</v>
      </c>
      <c r="E17" s="240">
        <v>5</v>
      </c>
      <c r="F17" s="240"/>
      <c r="G17" s="241"/>
      <c r="H17" s="241"/>
      <c r="I17" s="240">
        <v>20</v>
      </c>
      <c r="J17" s="240">
        <v>17</v>
      </c>
      <c r="K17" s="256">
        <f t="shared" si="1"/>
        <v>17</v>
      </c>
      <c r="L17" s="240">
        <v>9</v>
      </c>
      <c r="M17" s="240">
        <v>8</v>
      </c>
      <c r="N17" s="241"/>
      <c r="O17" s="240"/>
      <c r="P17" s="241"/>
      <c r="Q17" s="242"/>
    </row>
    <row r="18" spans="1:17" ht="24" customHeight="1">
      <c r="A18" s="222">
        <v>8</v>
      </c>
      <c r="B18" s="226" t="s">
        <v>72</v>
      </c>
      <c r="C18" s="256">
        <f t="shared" si="0"/>
        <v>0</v>
      </c>
      <c r="D18" s="256">
        <f t="shared" si="0"/>
        <v>0</v>
      </c>
      <c r="E18" s="240"/>
      <c r="F18" s="240"/>
      <c r="G18" s="241"/>
      <c r="H18" s="241"/>
      <c r="I18" s="240"/>
      <c r="J18" s="240"/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73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/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74</v>
      </c>
      <c r="C20" s="256">
        <f t="shared" si="0"/>
        <v>6</v>
      </c>
      <c r="D20" s="256">
        <f t="shared" si="0"/>
        <v>9</v>
      </c>
      <c r="E20" s="240"/>
      <c r="F20" s="240"/>
      <c r="G20" s="241"/>
      <c r="H20" s="241"/>
      <c r="I20" s="240">
        <v>6</v>
      </c>
      <c r="J20" s="240">
        <v>9</v>
      </c>
      <c r="K20" s="256">
        <f t="shared" si="1"/>
        <v>9</v>
      </c>
      <c r="L20" s="240">
        <v>7</v>
      </c>
      <c r="M20" s="240">
        <v>2</v>
      </c>
      <c r="N20" s="241"/>
      <c r="O20" s="240"/>
      <c r="P20" s="241"/>
      <c r="Q20" s="242"/>
    </row>
    <row r="21" spans="1:17" ht="24" customHeight="1">
      <c r="A21" s="222">
        <v>11</v>
      </c>
      <c r="B21" s="226" t="s">
        <v>75</v>
      </c>
      <c r="C21" s="256">
        <f t="shared" si="0"/>
        <v>0</v>
      </c>
      <c r="D21" s="256">
        <f t="shared" si="0"/>
        <v>0</v>
      </c>
      <c r="E21" s="240"/>
      <c r="F21" s="240"/>
      <c r="G21" s="241"/>
      <c r="H21" s="241"/>
      <c r="I21" s="240"/>
      <c r="J21" s="240"/>
      <c r="K21" s="256">
        <f t="shared" si="1"/>
        <v>0</v>
      </c>
      <c r="L21" s="240"/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76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/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77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/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78</v>
      </c>
      <c r="C24" s="256">
        <f t="shared" si="0"/>
        <v>3</v>
      </c>
      <c r="D24" s="256">
        <f t="shared" si="0"/>
        <v>5</v>
      </c>
      <c r="E24" s="240"/>
      <c r="F24" s="240"/>
      <c r="G24" s="241"/>
      <c r="H24" s="241"/>
      <c r="I24" s="240">
        <v>3</v>
      </c>
      <c r="J24" s="240">
        <v>5</v>
      </c>
      <c r="K24" s="256">
        <f t="shared" si="1"/>
        <v>5</v>
      </c>
      <c r="L24" s="240">
        <v>3</v>
      </c>
      <c r="M24" s="240">
        <v>2</v>
      </c>
      <c r="N24" s="241"/>
      <c r="O24" s="240"/>
      <c r="P24" s="241"/>
      <c r="Q24" s="242"/>
    </row>
    <row r="25" spans="1:17" ht="24" customHeight="1">
      <c r="A25" s="222">
        <v>15</v>
      </c>
      <c r="B25" s="226" t="s">
        <v>79</v>
      </c>
      <c r="C25" s="256">
        <f t="shared" si="0"/>
        <v>47</v>
      </c>
      <c r="D25" s="256">
        <f t="shared" si="0"/>
        <v>36</v>
      </c>
      <c r="E25" s="240">
        <v>15</v>
      </c>
      <c r="F25" s="240">
        <v>21</v>
      </c>
      <c r="G25" s="241"/>
      <c r="H25" s="241"/>
      <c r="I25" s="240">
        <v>32</v>
      </c>
      <c r="J25" s="240">
        <v>15</v>
      </c>
      <c r="K25" s="256">
        <f t="shared" si="1"/>
        <v>36</v>
      </c>
      <c r="L25" s="240">
        <v>22</v>
      </c>
      <c r="M25" s="240">
        <v>13</v>
      </c>
      <c r="N25" s="241"/>
      <c r="O25" s="240">
        <v>1</v>
      </c>
      <c r="P25" s="241"/>
      <c r="Q25" s="242"/>
    </row>
    <row r="26" spans="1:17" ht="24" customHeight="1">
      <c r="A26" s="222">
        <v>16</v>
      </c>
      <c r="B26" s="226" t="s">
        <v>80</v>
      </c>
      <c r="C26" s="256">
        <f t="shared" si="0"/>
        <v>3</v>
      </c>
      <c r="D26" s="256">
        <f t="shared" si="0"/>
        <v>2</v>
      </c>
      <c r="E26" s="240"/>
      <c r="F26" s="240"/>
      <c r="G26" s="241"/>
      <c r="H26" s="241"/>
      <c r="I26" s="240">
        <v>3</v>
      </c>
      <c r="J26" s="240">
        <v>2</v>
      </c>
      <c r="K26" s="256">
        <f t="shared" si="1"/>
        <v>2</v>
      </c>
      <c r="L26" s="240">
        <v>1</v>
      </c>
      <c r="M26" s="240">
        <v>1</v>
      </c>
      <c r="N26" s="241"/>
      <c r="O26" s="240"/>
      <c r="P26" s="241"/>
      <c r="Q26" s="242"/>
    </row>
    <row r="27" spans="1:17" ht="24" customHeight="1">
      <c r="A27" s="222">
        <v>17</v>
      </c>
      <c r="B27" s="226" t="s">
        <v>81</v>
      </c>
      <c r="C27" s="256">
        <f t="shared" si="0"/>
        <v>5</v>
      </c>
      <c r="D27" s="256">
        <f t="shared" si="0"/>
        <v>1</v>
      </c>
      <c r="E27" s="240">
        <v>1</v>
      </c>
      <c r="F27" s="240"/>
      <c r="G27" s="241"/>
      <c r="H27" s="241"/>
      <c r="I27" s="240">
        <v>4</v>
      </c>
      <c r="J27" s="240">
        <v>1</v>
      </c>
      <c r="K27" s="256">
        <f t="shared" si="1"/>
        <v>1</v>
      </c>
      <c r="L27" s="240">
        <v>1</v>
      </c>
      <c r="M27" s="240"/>
      <c r="N27" s="241"/>
      <c r="O27" s="240"/>
      <c r="P27" s="241"/>
      <c r="Q27" s="242"/>
    </row>
    <row r="28" spans="1:17" ht="24" customHeight="1">
      <c r="A28" s="222">
        <v>18</v>
      </c>
      <c r="B28" s="226" t="s">
        <v>82</v>
      </c>
      <c r="C28" s="256">
        <f t="shared" si="0"/>
        <v>2</v>
      </c>
      <c r="D28" s="256">
        <f t="shared" si="0"/>
        <v>10</v>
      </c>
      <c r="E28" s="240"/>
      <c r="F28" s="240">
        <v>2</v>
      </c>
      <c r="G28" s="241"/>
      <c r="H28" s="241"/>
      <c r="I28" s="240">
        <v>2</v>
      </c>
      <c r="J28" s="240">
        <v>8</v>
      </c>
      <c r="K28" s="256">
        <f t="shared" si="1"/>
        <v>10</v>
      </c>
      <c r="L28" s="240">
        <v>9</v>
      </c>
      <c r="M28" s="240">
        <v>1</v>
      </c>
      <c r="N28" s="241"/>
      <c r="O28" s="240"/>
      <c r="P28" s="241"/>
      <c r="Q28" s="242"/>
    </row>
    <row r="29" spans="1:17" ht="24" customHeight="1">
      <c r="A29" s="222">
        <v>19</v>
      </c>
      <c r="B29" s="226" t="s">
        <v>83</v>
      </c>
      <c r="C29" s="256">
        <f t="shared" si="0"/>
        <v>1</v>
      </c>
      <c r="D29" s="256">
        <f t="shared" si="0"/>
        <v>0</v>
      </c>
      <c r="E29" s="240"/>
      <c r="F29" s="240"/>
      <c r="G29" s="241"/>
      <c r="H29" s="241"/>
      <c r="I29" s="240">
        <v>1</v>
      </c>
      <c r="J29" s="240"/>
      <c r="K29" s="256">
        <f t="shared" si="1"/>
        <v>0</v>
      </c>
      <c r="L29" s="240"/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84</v>
      </c>
      <c r="C30" s="256">
        <f t="shared" si="0"/>
        <v>0</v>
      </c>
      <c r="D30" s="256">
        <f t="shared" si="0"/>
        <v>3</v>
      </c>
      <c r="E30" s="240"/>
      <c r="F30" s="240"/>
      <c r="G30" s="241"/>
      <c r="H30" s="241"/>
      <c r="I30" s="240"/>
      <c r="J30" s="240">
        <v>3</v>
      </c>
      <c r="K30" s="256">
        <f t="shared" si="1"/>
        <v>3</v>
      </c>
      <c r="L30" s="240">
        <v>2</v>
      </c>
      <c r="M30" s="240">
        <v>1</v>
      </c>
      <c r="N30" s="241"/>
      <c r="O30" s="240"/>
      <c r="P30" s="241"/>
      <c r="Q30" s="242"/>
    </row>
    <row r="31" spans="1:17" ht="24" customHeight="1">
      <c r="A31" s="222">
        <v>21</v>
      </c>
      <c r="B31" s="226" t="s">
        <v>85</v>
      </c>
      <c r="C31" s="256">
        <f t="shared" si="0"/>
        <v>1</v>
      </c>
      <c r="D31" s="256">
        <f t="shared" si="0"/>
        <v>1</v>
      </c>
      <c r="E31" s="240"/>
      <c r="F31" s="240"/>
      <c r="G31" s="241"/>
      <c r="H31" s="241"/>
      <c r="I31" s="240">
        <v>1</v>
      </c>
      <c r="J31" s="240">
        <v>1</v>
      </c>
      <c r="K31" s="256">
        <f t="shared" si="1"/>
        <v>1</v>
      </c>
      <c r="L31" s="240">
        <v>1</v>
      </c>
      <c r="M31" s="240"/>
      <c r="N31" s="241"/>
      <c r="O31" s="240"/>
      <c r="P31" s="241"/>
      <c r="Q31" s="242"/>
    </row>
    <row r="32" spans="1:17" ht="24" customHeight="1">
      <c r="A32" s="222">
        <v>22</v>
      </c>
      <c r="B32" s="226" t="s">
        <v>86</v>
      </c>
      <c r="C32" s="256">
        <f t="shared" si="0"/>
        <v>0</v>
      </c>
      <c r="D32" s="256">
        <f t="shared" si="0"/>
        <v>0</v>
      </c>
      <c r="E32" s="240"/>
      <c r="F32" s="240"/>
      <c r="G32" s="241"/>
      <c r="H32" s="241"/>
      <c r="I32" s="240"/>
      <c r="J32" s="240"/>
      <c r="K32" s="256">
        <f t="shared" si="1"/>
        <v>0</v>
      </c>
      <c r="L32" s="240"/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87</v>
      </c>
      <c r="C33" s="256">
        <f t="shared" si="0"/>
        <v>0</v>
      </c>
      <c r="D33" s="256">
        <f t="shared" si="0"/>
        <v>0</v>
      </c>
      <c r="E33" s="240"/>
      <c r="F33" s="240"/>
      <c r="G33" s="241"/>
      <c r="H33" s="241"/>
      <c r="I33" s="240"/>
      <c r="J33" s="240"/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88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/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89</v>
      </c>
      <c r="C35" s="256">
        <f t="shared" si="0"/>
        <v>0</v>
      </c>
      <c r="D35" s="256">
        <f t="shared" si="0"/>
        <v>0</v>
      </c>
      <c r="E35" s="240"/>
      <c r="F35" s="240"/>
      <c r="G35" s="241"/>
      <c r="H35" s="241"/>
      <c r="I35" s="240"/>
      <c r="J35" s="240"/>
      <c r="K35" s="256">
        <f t="shared" si="1"/>
        <v>0</v>
      </c>
      <c r="L35" s="240"/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90</v>
      </c>
      <c r="C36" s="256">
        <f t="shared" si="0"/>
        <v>0</v>
      </c>
      <c r="D36" s="256">
        <f t="shared" si="0"/>
        <v>0</v>
      </c>
      <c r="E36" s="240"/>
      <c r="F36" s="240"/>
      <c r="G36" s="241"/>
      <c r="H36" s="241"/>
      <c r="I36" s="240"/>
      <c r="J36" s="240"/>
      <c r="K36" s="256">
        <f t="shared" si="1"/>
        <v>0</v>
      </c>
      <c r="L36" s="240"/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91</v>
      </c>
      <c r="C37" s="256">
        <f t="shared" si="0"/>
        <v>2</v>
      </c>
      <c r="D37" s="256">
        <f t="shared" si="0"/>
        <v>1</v>
      </c>
      <c r="E37" s="240">
        <v>1</v>
      </c>
      <c r="F37" s="240"/>
      <c r="G37" s="241"/>
      <c r="H37" s="241"/>
      <c r="I37" s="240">
        <v>1</v>
      </c>
      <c r="J37" s="240">
        <v>1</v>
      </c>
      <c r="K37" s="256">
        <f t="shared" si="1"/>
        <v>1</v>
      </c>
      <c r="L37" s="240">
        <v>1</v>
      </c>
      <c r="M37" s="240"/>
      <c r="N37" s="241"/>
      <c r="O37" s="240"/>
      <c r="P37" s="241"/>
      <c r="Q37" s="242"/>
    </row>
    <row r="38" spans="1:17" ht="24" customHeight="1">
      <c r="A38" s="222">
        <v>28</v>
      </c>
      <c r="B38" s="226" t="s">
        <v>92</v>
      </c>
      <c r="C38" s="256">
        <f t="shared" si="0"/>
        <v>0</v>
      </c>
      <c r="D38" s="256">
        <f t="shared" si="0"/>
        <v>0</v>
      </c>
      <c r="E38" s="240"/>
      <c r="F38" s="240"/>
      <c r="G38" s="241"/>
      <c r="H38" s="241"/>
      <c r="I38" s="240"/>
      <c r="J38" s="240"/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93</v>
      </c>
      <c r="C39" s="256">
        <f t="shared" si="0"/>
        <v>0</v>
      </c>
      <c r="D39" s="256">
        <f t="shared" si="0"/>
        <v>0</v>
      </c>
      <c r="E39" s="240"/>
      <c r="F39" s="240"/>
      <c r="G39" s="241"/>
      <c r="H39" s="241"/>
      <c r="I39" s="240"/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94</v>
      </c>
      <c r="C40" s="256">
        <f t="shared" si="0"/>
        <v>0</v>
      </c>
      <c r="D40" s="256">
        <f t="shared" si="0"/>
        <v>0</v>
      </c>
      <c r="E40" s="240"/>
      <c r="F40" s="240"/>
      <c r="G40" s="241"/>
      <c r="H40" s="241"/>
      <c r="I40" s="240"/>
      <c r="J40" s="240"/>
      <c r="K40" s="256">
        <f t="shared" si="1"/>
        <v>0</v>
      </c>
      <c r="L40" s="240"/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95</v>
      </c>
      <c r="C41" s="256">
        <f t="shared" si="0"/>
        <v>0</v>
      </c>
      <c r="D41" s="256">
        <f t="shared" si="0"/>
        <v>0</v>
      </c>
      <c r="E41" s="240"/>
      <c r="F41" s="240"/>
      <c r="G41" s="241"/>
      <c r="H41" s="241"/>
      <c r="I41" s="240"/>
      <c r="J41" s="240"/>
      <c r="K41" s="256">
        <f t="shared" si="1"/>
        <v>0</v>
      </c>
      <c r="L41" s="240"/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96</v>
      </c>
      <c r="C42" s="256">
        <f t="shared" si="0"/>
        <v>0</v>
      </c>
      <c r="D42" s="256">
        <f t="shared" si="0"/>
        <v>0</v>
      </c>
      <c r="E42" s="240"/>
      <c r="F42" s="240"/>
      <c r="G42" s="241"/>
      <c r="H42" s="241"/>
      <c r="I42" s="240"/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97</v>
      </c>
      <c r="C43" s="256">
        <f t="shared" si="0"/>
        <v>0</v>
      </c>
      <c r="D43" s="256">
        <f t="shared" si="0"/>
        <v>0</v>
      </c>
      <c r="E43" s="240"/>
      <c r="F43" s="240"/>
      <c r="G43" s="241"/>
      <c r="H43" s="241"/>
      <c r="I43" s="240"/>
      <c r="J43" s="240"/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98</v>
      </c>
      <c r="C44" s="256">
        <f t="shared" si="0"/>
        <v>0</v>
      </c>
      <c r="D44" s="256">
        <f t="shared" si="0"/>
        <v>0</v>
      </c>
      <c r="E44" s="240"/>
      <c r="F44" s="240"/>
      <c r="G44" s="241"/>
      <c r="H44" s="241"/>
      <c r="I44" s="240"/>
      <c r="J44" s="240"/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99</v>
      </c>
      <c r="C45" s="256">
        <f t="shared" si="0"/>
        <v>0</v>
      </c>
      <c r="D45" s="256">
        <f t="shared" si="0"/>
        <v>0</v>
      </c>
      <c r="E45" s="240"/>
      <c r="F45" s="240"/>
      <c r="G45" s="241"/>
      <c r="H45" s="241"/>
      <c r="I45" s="240"/>
      <c r="J45" s="240"/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100</v>
      </c>
      <c r="C46" s="256">
        <f t="shared" si="0"/>
        <v>0</v>
      </c>
      <c r="D46" s="256">
        <f t="shared" si="0"/>
        <v>1</v>
      </c>
      <c r="E46" s="240"/>
      <c r="F46" s="240"/>
      <c r="G46" s="241"/>
      <c r="H46" s="241"/>
      <c r="I46" s="240"/>
      <c r="J46" s="240">
        <v>1</v>
      </c>
      <c r="K46" s="256">
        <f t="shared" si="1"/>
        <v>1</v>
      </c>
      <c r="L46" s="240">
        <v>1</v>
      </c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101</v>
      </c>
      <c r="C47" s="256">
        <f t="shared" si="0"/>
        <v>0</v>
      </c>
      <c r="D47" s="256">
        <f t="shared" si="0"/>
        <v>0</v>
      </c>
      <c r="E47" s="240"/>
      <c r="F47" s="240"/>
      <c r="G47" s="241"/>
      <c r="H47" s="241"/>
      <c r="I47" s="240"/>
      <c r="J47" s="240"/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102</v>
      </c>
      <c r="C48" s="262">
        <f t="shared" si="0"/>
        <v>33</v>
      </c>
      <c r="D48" s="262">
        <f t="shared" si="0"/>
        <v>36</v>
      </c>
      <c r="E48" s="263">
        <v>3</v>
      </c>
      <c r="F48" s="263">
        <v>7</v>
      </c>
      <c r="G48" s="264"/>
      <c r="H48" s="264"/>
      <c r="I48" s="263">
        <v>30</v>
      </c>
      <c r="J48" s="263">
        <v>29</v>
      </c>
      <c r="K48" s="262">
        <f t="shared" si="1"/>
        <v>36</v>
      </c>
      <c r="L48" s="263">
        <v>19</v>
      </c>
      <c r="M48" s="263">
        <v>16</v>
      </c>
      <c r="N48" s="264"/>
      <c r="O48" s="263">
        <v>1</v>
      </c>
      <c r="P48" s="264"/>
      <c r="Q48" s="265"/>
    </row>
    <row r="49" spans="1:17" ht="22.9" customHeight="1" thickBot="1">
      <c r="A49" s="494" t="s">
        <v>24</v>
      </c>
      <c r="B49" s="495"/>
      <c r="C49" s="270">
        <f>IF(SUM(C11:C48)='3'!C11, SUM(C11:C48),"ХАТО")</f>
        <v>188</v>
      </c>
      <c r="D49" s="270">
        <f t="shared" ref="D49:O49" si="2">SUM(D11:D48)</f>
        <v>184</v>
      </c>
      <c r="E49" s="270">
        <f t="shared" si="2"/>
        <v>28</v>
      </c>
      <c r="F49" s="270">
        <f t="shared" si="2"/>
        <v>34</v>
      </c>
      <c r="G49" s="270">
        <f t="shared" si="2"/>
        <v>0</v>
      </c>
      <c r="H49" s="270">
        <f t="shared" si="2"/>
        <v>0</v>
      </c>
      <c r="I49" s="270">
        <f t="shared" si="2"/>
        <v>160</v>
      </c>
      <c r="J49" s="270">
        <f t="shared" si="2"/>
        <v>150</v>
      </c>
      <c r="K49" s="270">
        <f t="shared" si="2"/>
        <v>184</v>
      </c>
      <c r="L49" s="270">
        <f t="shared" si="2"/>
        <v>111</v>
      </c>
      <c r="M49" s="270">
        <f t="shared" si="2"/>
        <v>67</v>
      </c>
      <c r="N49" s="270">
        <f t="shared" si="2"/>
        <v>0</v>
      </c>
      <c r="O49" s="270">
        <f t="shared" si="2"/>
        <v>6</v>
      </c>
      <c r="P49" s="270">
        <f t="shared" ref="P49" si="3">SUM(P11:P48)</f>
        <v>0</v>
      </c>
      <c r="Q49" s="271">
        <f t="shared" ref="Q49" si="4">SUM(Q11:Q48)</f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hYkynW0hZiF9RyJ9KTBm//PqCyktL6M0Q8w2oZZD+ncko4bmljgN5UqmyJfgtYkdjbjHss/BrADRjlXu/r9gXg==" saltValue="D6kcgGsKOA1zMqXChQGjTw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7</vt:i4>
      </vt:variant>
    </vt:vector>
  </HeadingPairs>
  <TitlesOfParts>
    <vt:vector size="25" baseType="lpstr">
      <vt:lpstr>1</vt:lpstr>
      <vt:lpstr>1а</vt:lpstr>
      <vt:lpstr>2</vt:lpstr>
      <vt:lpstr>3</vt:lpstr>
      <vt:lpstr>4</vt:lpstr>
      <vt:lpstr>5</vt:lpstr>
      <vt:lpstr>6</vt:lpstr>
      <vt:lpstr>Navoiy sh</vt:lpstr>
      <vt:lpstr>Zarafshon sh</vt:lpstr>
      <vt:lpstr>G'ozgon sh</vt:lpstr>
      <vt:lpstr>Karmana</vt:lpstr>
      <vt:lpstr>Konimex</vt:lpstr>
      <vt:lpstr>Qiziltepa</vt:lpstr>
      <vt:lpstr>Navbahor</vt:lpstr>
      <vt:lpstr>Nurota</vt:lpstr>
      <vt:lpstr>Tomdi</vt:lpstr>
      <vt:lpstr>Uchquduq</vt:lpstr>
      <vt:lpstr>Xatirchi</vt:lpstr>
      <vt:lpstr>'1'!Область_печати</vt:lpstr>
      <vt:lpstr>'1а'!Область_печати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UbLaziz</dc:creator>
  <cp:lastModifiedBy>Пользователь</cp:lastModifiedBy>
  <cp:lastPrinted>2025-12-30T05:52:34Z</cp:lastPrinted>
  <dcterms:created xsi:type="dcterms:W3CDTF">2017-10-10T23:30:44Z</dcterms:created>
  <dcterms:modified xsi:type="dcterms:W3CDTF">2026-04-03T07:25:24Z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f7989d7b6b684d5aba0babd07cb66872</vt:lpwstr>
  </property>
</Properties>
</file>