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8_{7092E271-FA6C-41A2-91C2-2DFE5A180A86}" xr6:coauthVersionLast="47" xr6:coauthVersionMax="47" xr10:uidLastSave="{00000000-0000-0000-0000-000000000000}"/>
  <bookViews>
    <workbookView xWindow="1950" yWindow="855" windowWidth="11025" windowHeight="14745" xr2:uid="{00000000-000D-0000-FFFF-FFFF00000000}"/>
  </bookViews>
  <sheets>
    <sheet name="Лист1 (2)" sheetId="6" r:id="rId1"/>
    <sheet name="КРЕДИТОРСКАЯ" sheetId="5" r:id="rId2"/>
    <sheet name="ДЕБИТОРСКАЯ" sheetId="4" r:id="rId3"/>
    <sheet name="Лист1" sheetId="2" r:id="rId4"/>
    <sheet name="2-Форма" sheetId="1" r:id="rId5"/>
    <sheet name="Баланс" sheetId="3" r:id="rId6"/>
  </sheets>
  <definedNames>
    <definedName name="_xlnm._FilterDatabase" localSheetId="3" hidden="1">Лист1!$A$7:$K$35</definedName>
    <definedName name="ChapterCode">ДЕБИТОРСКАЯ!$C$6</definedName>
    <definedName name="FinancingLevel" localSheetId="2">ДЕБИТОРСКАЯ!$C$8</definedName>
    <definedName name="FinancingLevel" localSheetId="1">ДЕБИТОРСКАЯ!$C$8</definedName>
    <definedName name="FinancingLevel">'2-Форма'!$E$9</definedName>
    <definedName name="FunctionalItem">'2-Форма'!$B$6</definedName>
    <definedName name="HeaderOrganization">'2-Форма'!$E$8</definedName>
    <definedName name="hisobraqam">Лист1!$A$3</definedName>
    <definedName name="ImportRow" localSheetId="5">Баланс!$A$10:$E$10</definedName>
    <definedName name="ImportRow" localSheetId="3">Лист1!#REF!</definedName>
    <definedName name="ImportRow">'2-Форма'!#REF!</definedName>
    <definedName name="ImportRowPage1">ДЕБИТОРСКАЯ!#REF!</definedName>
    <definedName name="ImportRowPage1Total">ДЕБИТОРСКАЯ!#REF!</definedName>
    <definedName name="ImportRowPage2">КРЕДИТОРСКАЯ!#REF!</definedName>
    <definedName name="ImportRowPage2Total">КРЕДИТОРСКАЯ!#REF!</definedName>
    <definedName name="ImportRowTotal">'2-Форма'!#REF!</definedName>
    <definedName name="OnDate" localSheetId="5">Баланс!$A$3</definedName>
    <definedName name="OnDate" localSheetId="2">ДЕБИТОРСКАЯ!$C$3</definedName>
    <definedName name="OnDate" localSheetId="1">ДЕБИТОРСКАЯ!$C$3</definedName>
    <definedName name="OnDate" localSheetId="3">Лист1!$A$4</definedName>
    <definedName name="OnDate">'2-Форма'!$A$3</definedName>
    <definedName name="Organization" localSheetId="5">Баланс!$B$4</definedName>
    <definedName name="Organization" localSheetId="2">ДЕБИТОРСКАЯ!$C$5</definedName>
    <definedName name="Organization" localSheetId="1">ДЕБИТОРСКАЯ!$C$5</definedName>
    <definedName name="Organization">'2-Форма'!$E$5</definedName>
    <definedName name="Period" localSheetId="5">Баланс!$B$5</definedName>
    <definedName name="Period" localSheetId="2">ДЕБИТОРСКАЯ!$C$7</definedName>
    <definedName name="Period" localSheetId="1">ДЕБИТОРСКАЯ!$C$7</definedName>
    <definedName name="Period">'2-Форма'!$E$7</definedName>
    <definedName name="_xlnm.Print_Area" localSheetId="5">Баланс!$A$1:$E$145</definedName>
    <definedName name="SettlementCode">'2-Форма'!$E$11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6" l="1"/>
  <c r="I5" i="6"/>
  <c r="I66" i="6" s="1"/>
  <c r="G6" i="6"/>
  <c r="I6" i="6"/>
  <c r="I7" i="6"/>
  <c r="I8" i="6"/>
  <c r="I9" i="6"/>
  <c r="I10" i="6"/>
  <c r="I11" i="6"/>
  <c r="G12" i="6"/>
  <c r="I12" i="6" s="1"/>
  <c r="I13" i="6"/>
  <c r="I14" i="6"/>
  <c r="I15" i="6"/>
  <c r="I16" i="6"/>
  <c r="I17" i="6"/>
  <c r="I18" i="6"/>
  <c r="I19" i="6"/>
  <c r="I20" i="6"/>
  <c r="I21" i="6"/>
  <c r="I22" i="6"/>
  <c r="G23" i="6"/>
  <c r="H23" i="6"/>
  <c r="I23" i="6"/>
  <c r="G24" i="6"/>
  <c r="I24" i="6"/>
  <c r="G25" i="6"/>
  <c r="I25" i="6"/>
  <c r="F26" i="6"/>
  <c r="I26" i="6"/>
  <c r="G27" i="6"/>
  <c r="I27" i="6"/>
  <c r="G28" i="6"/>
  <c r="H28" i="6"/>
  <c r="I28" i="6" s="1"/>
  <c r="H29" i="6"/>
  <c r="I29" i="6" s="1"/>
  <c r="H30" i="6"/>
  <c r="I30" i="6" s="1"/>
  <c r="H31" i="6"/>
  <c r="I31" i="6" s="1"/>
  <c r="G32" i="6"/>
  <c r="I32" i="6" s="1"/>
  <c r="I33" i="6"/>
  <c r="G34" i="6"/>
  <c r="I34" i="6"/>
  <c r="I35" i="6"/>
  <c r="G36" i="6"/>
  <c r="H36" i="6"/>
  <c r="I36" i="6"/>
  <c r="G37" i="6"/>
  <c r="H37" i="6"/>
  <c r="I37" i="6" s="1"/>
  <c r="G38" i="6"/>
  <c r="I38" i="6" s="1"/>
  <c r="I39" i="6"/>
  <c r="I40" i="6"/>
  <c r="G41" i="6"/>
  <c r="I41" i="6" s="1"/>
  <c r="G42" i="6"/>
  <c r="I42" i="6" s="1"/>
  <c r="G43" i="6"/>
  <c r="I43" i="6" s="1"/>
  <c r="G44" i="6"/>
  <c r="I44" i="6" s="1"/>
  <c r="I45" i="6"/>
  <c r="I46" i="6"/>
  <c r="I47" i="6"/>
  <c r="I48" i="6"/>
  <c r="I49" i="6"/>
  <c r="I50" i="6"/>
  <c r="I51" i="6"/>
  <c r="I52" i="6"/>
  <c r="I53" i="6"/>
  <c r="G54" i="6"/>
  <c r="I54" i="6"/>
  <c r="G55" i="6"/>
  <c r="I55" i="6"/>
  <c r="I56" i="6"/>
  <c r="G57" i="6"/>
  <c r="I57" i="6" s="1"/>
  <c r="F58" i="6"/>
  <c r="I58" i="6" s="1"/>
  <c r="I59" i="6"/>
  <c r="I60" i="6"/>
  <c r="I61" i="6"/>
  <c r="I62" i="6"/>
  <c r="F63" i="6"/>
  <c r="G63" i="6"/>
  <c r="I63" i="6"/>
  <c r="F64" i="6"/>
  <c r="I64" i="6"/>
  <c r="F65" i="6"/>
  <c r="G65" i="6"/>
  <c r="I65" i="6" s="1"/>
  <c r="F66" i="6"/>
  <c r="H66" i="6"/>
  <c r="I35" i="2"/>
  <c r="G66" i="6" l="1"/>
</calcChain>
</file>

<file path=xl/sharedStrings.xml><?xml version="1.0" encoding="utf-8"?>
<sst xmlns="http://schemas.openxmlformats.org/spreadsheetml/2006/main" count="1141" uniqueCount="580">
  <si>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</si>
  <si>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</si>
  <si>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на 01.01.2024</t>
  </si>
  <si>
    <t>Наименование организации:</t>
  </si>
  <si>
    <t>УзР Вазирлар Махкамаси хузуридаги Дин ишлари буйича кумита</t>
  </si>
  <si>
    <t xml:space="preserve">          </t>
  </si>
  <si>
    <t>Раздел   0851   подраздел   000   глава   230</t>
  </si>
  <si>
    <t xml:space="preserve">Отчетный период: </t>
  </si>
  <si>
    <t>годовая</t>
  </si>
  <si>
    <t>Министерство:</t>
  </si>
  <si>
    <t>Уровень бюджета:</t>
  </si>
  <si>
    <t xml:space="preserve">Еденица измерения: тыс. сум </t>
  </si>
  <si>
    <t>Л/С:</t>
  </si>
  <si>
    <t>100010860262667085100023001</t>
  </si>
  <si>
    <t>Категория</t>
  </si>
  <si>
    <t>Статья и
 подстатья</t>
  </si>
  <si>
    <t>Элемент</t>
  </si>
  <si>
    <t>Наименование расходов</t>
  </si>
  <si>
    <t>Код строки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</si>
  <si>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</si>
  <si>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</si>
  <si>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</si>
  <si>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</si>
  <si>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А</t>
  </si>
  <si>
    <t>Б</t>
  </si>
  <si>
    <t>41</t>
  </si>
  <si>
    <t>10</t>
  </si>
  <si>
    <t>000</t>
  </si>
  <si>
    <t>Заработная плата</t>
  </si>
  <si>
    <t>01</t>
  </si>
  <si>
    <t>11</t>
  </si>
  <si>
    <t>Заработная плата в денежной форме</t>
  </si>
  <si>
    <t>02</t>
  </si>
  <si>
    <t>100</t>
  </si>
  <si>
    <t>Основная заработная плата</t>
  </si>
  <si>
    <t>03</t>
  </si>
  <si>
    <t>47</t>
  </si>
  <si>
    <t>Пособия</t>
  </si>
  <si>
    <t>04</t>
  </si>
  <si>
    <t>120</t>
  </si>
  <si>
    <t>Пособия по временной нетрудоспособности</t>
  </si>
  <si>
    <t>05</t>
  </si>
  <si>
    <t>X</t>
  </si>
  <si>
    <t>I-группа "Заработная плата и приравненные к ней платежи"</t>
  </si>
  <si>
    <t>06</t>
  </si>
  <si>
    <t>20</t>
  </si>
  <si>
    <t>Взносы / отчисления на социальные нужды</t>
  </si>
  <si>
    <t>07</t>
  </si>
  <si>
    <t>21</t>
  </si>
  <si>
    <t>Реально производимые взносы/отчисления на социальные нужды</t>
  </si>
  <si>
    <t>08</t>
  </si>
  <si>
    <t>Единый социальный платеж</t>
  </si>
  <si>
    <t>09</t>
  </si>
  <si>
    <t>200</t>
  </si>
  <si>
    <t>Другие взносы/отчисления на социальные нужды</t>
  </si>
  <si>
    <t>II-группа "Начисления на заработную плату"</t>
  </si>
  <si>
    <t>42</t>
  </si>
  <si>
    <t>00</t>
  </si>
  <si>
    <t>РАСХОДЫ ПО ТОВАРАМ И УСЛУГАМ</t>
  </si>
  <si>
    <t>12</t>
  </si>
  <si>
    <t>Командировочные расходы</t>
  </si>
  <si>
    <t>13</t>
  </si>
  <si>
    <t>В пределах республики</t>
  </si>
  <si>
    <t>14</t>
  </si>
  <si>
    <t>Связанные с зарубежными поездками</t>
  </si>
  <si>
    <t>15</t>
  </si>
  <si>
    <t>Коммунальные услуги</t>
  </si>
  <si>
    <t>16</t>
  </si>
  <si>
    <t>Электроэнергия</t>
  </si>
  <si>
    <t>17</t>
  </si>
  <si>
    <t>23</t>
  </si>
  <si>
    <t>Горячая вода и тепловая энергия</t>
  </si>
  <si>
    <t>18</t>
  </si>
  <si>
    <t>24</t>
  </si>
  <si>
    <t>Холодная вода и канализация</t>
  </si>
  <si>
    <t>19</t>
  </si>
  <si>
    <t>30</t>
  </si>
  <si>
    <t>Содержание и текущий ремонт</t>
  </si>
  <si>
    <t>34</t>
  </si>
  <si>
    <t>Машины, оборудования и техника</t>
  </si>
  <si>
    <t>Транспортные средства</t>
  </si>
  <si>
    <t>22</t>
  </si>
  <si>
    <t>900</t>
  </si>
  <si>
    <t>Прочие машины, оборудования, техника и передаточные устройства</t>
  </si>
  <si>
    <t>920</t>
  </si>
  <si>
    <t>Компьютерное оборудование, вычислительная и аудио-видео техника</t>
  </si>
  <si>
    <t>50</t>
  </si>
  <si>
    <t>Расходы запасов материальных оборотных средств</t>
  </si>
  <si>
    <t>25</t>
  </si>
  <si>
    <t>52</t>
  </si>
  <si>
    <t>Прочие материальные оборотные средства</t>
  </si>
  <si>
    <t>26</t>
  </si>
  <si>
    <t>Товарно-материальных запасов</t>
  </si>
  <si>
    <t>27</t>
  </si>
  <si>
    <t>110</t>
  </si>
  <si>
    <t>Товарно-материальных запасов (кроме бумаги)</t>
  </si>
  <si>
    <t>28</t>
  </si>
  <si>
    <t>Расходы на приобретение бумаги</t>
  </si>
  <si>
    <t>29</t>
  </si>
  <si>
    <t>500</t>
  </si>
  <si>
    <t>Топливо и ГСМ</t>
  </si>
  <si>
    <t>90</t>
  </si>
  <si>
    <t>Другие расходы на приобретение товаров и услуг</t>
  </si>
  <si>
    <t>31</t>
  </si>
  <si>
    <t>91</t>
  </si>
  <si>
    <t>Расходы на обучение</t>
  </si>
  <si>
    <t>32</t>
  </si>
  <si>
    <t>92</t>
  </si>
  <si>
    <t>Телефонные, телекоммуникационные и информационные услуги</t>
  </si>
  <si>
    <t>33</t>
  </si>
  <si>
    <t>Телефонные, телеграфные и почтовые услуги</t>
  </si>
  <si>
    <t>Информационные и коммуникационные услуги</t>
  </si>
  <si>
    <t>35</t>
  </si>
  <si>
    <t>93</t>
  </si>
  <si>
    <t xml:space="preserve">Услуги по охране объектов </t>
  </si>
  <si>
    <t>36</t>
  </si>
  <si>
    <t>99</t>
  </si>
  <si>
    <t>Прочие расходы на приобретение товаров и услуг</t>
  </si>
  <si>
    <t>37</t>
  </si>
  <si>
    <t>990</t>
  </si>
  <si>
    <t>38</t>
  </si>
  <si>
    <t>43</t>
  </si>
  <si>
    <t>РАСХОДЫ ПО ОСНОВНЫМ СРЕДСТВАМ</t>
  </si>
  <si>
    <t>39</t>
  </si>
  <si>
    <t>Приобретение основных средств</t>
  </si>
  <si>
    <t>40</t>
  </si>
  <si>
    <t>54</t>
  </si>
  <si>
    <t>Прочие машины и оборудование</t>
  </si>
  <si>
    <t>910</t>
  </si>
  <si>
    <t>Мебель и офисное оборудование</t>
  </si>
  <si>
    <t>44</t>
  </si>
  <si>
    <t xml:space="preserve">Компьютерное оборудование, вычислительная, аудио-видео техника, информационная технология и принадлежности </t>
  </si>
  <si>
    <t>45</t>
  </si>
  <si>
    <t>Прочая техника</t>
  </si>
  <si>
    <t>46</t>
  </si>
  <si>
    <t>48</t>
  </si>
  <si>
    <t>ДРУГИЕ РАСХОДЫ</t>
  </si>
  <si>
    <t>Различные прочие расходы</t>
  </si>
  <si>
    <t>Текущие</t>
  </si>
  <si>
    <t>49</t>
  </si>
  <si>
    <t>190</t>
  </si>
  <si>
    <t>Прочие расходы</t>
  </si>
  <si>
    <t>51</t>
  </si>
  <si>
    <t>IV-группа "Другие расходы"</t>
  </si>
  <si>
    <t>ВСЕГО</t>
  </si>
  <si>
    <t>53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</si>
  <si>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</si>
  <si>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</si>
  <si>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</si>
  <si>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</si>
  <si>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Всего</t>
  </si>
  <si>
    <t>Утвержден</t>
  </si>
  <si>
    <t>44252110</t>
  </si>
  <si>
    <t>1734368</t>
  </si>
  <si>
    <t>ULTIMATE PRO  MCHJ-20208000505663339001-00366</t>
  </si>
  <si>
    <t>310578629</t>
  </si>
  <si>
    <t>264313</t>
  </si>
  <si>
    <t>1734275</t>
  </si>
  <si>
    <t>264244</t>
  </si>
  <si>
    <t>1734168</t>
  </si>
  <si>
    <t>TRADING VENTURE XK-20208000400422259001-00999</t>
  </si>
  <si>
    <t>303166677</t>
  </si>
  <si>
    <t>264203</t>
  </si>
  <si>
    <t>44211000</t>
  </si>
  <si>
    <t>1</t>
  </si>
  <si>
    <t>узбекистон халкора ислом академияси-23402000300100001010-00014</t>
  </si>
  <si>
    <t>305670152</t>
  </si>
  <si>
    <t>277725</t>
  </si>
  <si>
    <t>1770598</t>
  </si>
  <si>
    <t>ХК "VIRGO GROUP"-20208000604797686001-01042</t>
  </si>
  <si>
    <t>301303389</t>
  </si>
  <si>
    <t>279805</t>
  </si>
  <si>
    <t>1773227</t>
  </si>
  <si>
    <t>YTT ABDULLAYEV ILXOM AZAMOVICH-20218000404139996001-01089</t>
  </si>
  <si>
    <t>30101594320026</t>
  </si>
  <si>
    <t>281152</t>
  </si>
  <si>
    <t>44252120</t>
  </si>
  <si>
    <t>1785303</t>
  </si>
  <si>
    <t>OOO"POWER MAX GROUP"-20208000400391797001-01086</t>
  </si>
  <si>
    <t>303055063</t>
  </si>
  <si>
    <t>285687</t>
  </si>
  <si>
    <t>1785128</t>
  </si>
  <si>
    <t>KANS SHOP XK-20208000600999115001-01183</t>
  </si>
  <si>
    <t>306089114</t>
  </si>
  <si>
    <t>285620</t>
  </si>
  <si>
    <t>1784463</t>
  </si>
  <si>
    <t>SETTIMANA GROUP MCHJ-20208000505685888001-00083</t>
  </si>
  <si>
    <t>310726902</t>
  </si>
  <si>
    <t>285412</t>
  </si>
  <si>
    <t>24121200</t>
  </si>
  <si>
    <t>0235/1301/1/23-316</t>
  </si>
  <si>
    <t>ООО "APEX INSURANCE"-20208000600906785161-01041</t>
  </si>
  <si>
    <t>305684696</t>
  </si>
  <si>
    <t>288494</t>
  </si>
  <si>
    <t>44299990</t>
  </si>
  <si>
    <t>111</t>
  </si>
  <si>
    <t>Типография УХД ИП Кабинета Министров РУз-23402000300100001010-00014</t>
  </si>
  <si>
    <t>200796334</t>
  </si>
  <si>
    <t>292413</t>
  </si>
  <si>
    <t>1813093</t>
  </si>
  <si>
    <t>MCHJ AT-TORIQ AS-SAHIH-20208000205435512001-00363</t>
  </si>
  <si>
    <t>308840824</t>
  </si>
  <si>
    <t>298946</t>
  </si>
  <si>
    <t>1812682</t>
  </si>
  <si>
    <t>SAM MARKET TECHNIQUES MCHJ-20208000905466753001-01061</t>
  </si>
  <si>
    <t>309091284</t>
  </si>
  <si>
    <t>298764</t>
  </si>
  <si>
    <t>44234920</t>
  </si>
  <si>
    <t>1816184</t>
  </si>
  <si>
    <t>MIRALIEV JA`FARALI TURSUNALI O`G`LI-20218000205662663001-01122</t>
  </si>
  <si>
    <t>50109028680010</t>
  </si>
  <si>
    <t>300344</t>
  </si>
  <si>
    <t>44234100</t>
  </si>
  <si>
    <t>ЧП Исмоилов Т.Н-20218000004989282001-00440</t>
  </si>
  <si>
    <t>32801780720019</t>
  </si>
  <si>
    <t>313098</t>
  </si>
  <si>
    <t>1877090</t>
  </si>
  <si>
    <t>"SMART SERVICE STORE" XK-20208000300847453001-01133</t>
  </si>
  <si>
    <t>305332152</t>
  </si>
  <si>
    <t>326539</t>
  </si>
  <si>
    <t>1904690</t>
  </si>
  <si>
    <t>ДП "SUVSOZABANENTXIZMATI"-20208000904350119001-00423</t>
  </si>
  <si>
    <t>205208252</t>
  </si>
  <si>
    <t>336346</t>
  </si>
  <si>
    <t>А.Тошпулатова ХК-20218000105655951001-01071</t>
  </si>
  <si>
    <t>40806922170034</t>
  </si>
  <si>
    <t>351376</t>
  </si>
  <si>
    <t>1965083</t>
  </si>
  <si>
    <t>ООО DEXQON BARAKA ZIYO MAKON-20208000705406787001-00083</t>
  </si>
  <si>
    <t>308578524</t>
  </si>
  <si>
    <t>363389</t>
  </si>
  <si>
    <t>1961372</t>
  </si>
  <si>
    <t>SARHUM MCHJ-20208000705714197001-00433</t>
  </si>
  <si>
    <t>310908896</t>
  </si>
  <si>
    <t>362006</t>
  </si>
  <si>
    <t>1961310</t>
  </si>
  <si>
    <t>INVENT DELIX-20208000005592130001-01056</t>
  </si>
  <si>
    <t>310056082</t>
  </si>
  <si>
    <t>361985</t>
  </si>
  <si>
    <t>44292100</t>
  </si>
  <si>
    <t>Дог. №1920263059, Д/С №2</t>
  </si>
  <si>
    <t>"O`ZBEKTELEKOM" АЖ-20210000504074838073-00401</t>
  </si>
  <si>
    <t>203366731</t>
  </si>
  <si>
    <t>12976</t>
  </si>
  <si>
    <t>7</t>
  </si>
  <si>
    <t>44292200</t>
  </si>
  <si>
    <t>Дог. №7005/NET-371 Д/С №2</t>
  </si>
  <si>
    <t>"O`ZBEKTELEKOM" АЖ-20210000704074838066-00401</t>
  </si>
  <si>
    <t>12972</t>
  </si>
  <si>
    <t>6</t>
  </si>
  <si>
    <t>"O`ZBEKISTON POCHTASI" АЖ-22612000400155266092-00401</t>
  </si>
  <si>
    <t>200833833</t>
  </si>
  <si>
    <t>366730</t>
  </si>
  <si>
    <t>5</t>
  </si>
  <si>
    <t>2</t>
  </si>
  <si>
    <t>373529</t>
  </si>
  <si>
    <t>4</t>
  </si>
  <si>
    <t>2000132</t>
  </si>
  <si>
    <t>FRIEND FOLLOW TRADE MCHJ-20208000505458060001-00394</t>
  </si>
  <si>
    <t>309024381</t>
  </si>
  <si>
    <t>379264</t>
  </si>
  <si>
    <t>3</t>
  </si>
  <si>
    <t>1992265</t>
  </si>
  <si>
    <t>ООО"Fikrlar bulogi"-20208000104538867001-01036</t>
  </si>
  <si>
    <t>206773524</t>
  </si>
  <si>
    <t>376727</t>
  </si>
  <si>
    <t>1992239</t>
  </si>
  <si>
    <t>OOO"CONSULTING GLOBAL SERVICE"-20208000600722107001-00423</t>
  </si>
  <si>
    <t>304628259</t>
  </si>
  <si>
    <t>376700</t>
  </si>
  <si>
    <t>Номер лота</t>
  </si>
  <si>
    <t>Состояние</t>
  </si>
  <si>
    <t>Статья</t>
  </si>
  <si>
    <t>Сумма</t>
  </si>
  <si>
    <t>Дата заключения договора</t>
  </si>
  <si>
    <t>Номер договора</t>
  </si>
  <si>
    <t>Поставщика товаров (работ, услуг)</t>
  </si>
  <si>
    <t>ИНН</t>
  </si>
  <si>
    <t>Дата регистрации</t>
  </si>
  <si>
    <t xml:space="preserve">Номер регистрации </t>
  </si>
  <si>
    <t>№</t>
  </si>
  <si>
    <t>ID</t>
  </si>
  <si>
    <t>за c 01.10.2023 по 31.12.2023 года</t>
  </si>
  <si>
    <t>Л/С: 100010860262667085100023001</t>
  </si>
  <si>
    <t>Книга регистрации договоров</t>
  </si>
  <si>
    <t>М.П.                                                                          ____ _________________ 20____ года</t>
  </si>
  <si>
    <t xml:space="preserve"> (подпись)</t>
  </si>
  <si>
    <t xml:space="preserve">                                                                                          (подпись)</t>
  </si>
  <si>
    <t xml:space="preserve">                                  Руководитель ____________                                                                           Главный бухгалтер        _________________                              </t>
  </si>
  <si>
    <t/>
  </si>
  <si>
    <t>Запасные части транспортных средств, выданных взамен изношенных (12)</t>
  </si>
  <si>
    <t>Учебные предметы военной техники (11)</t>
  </si>
  <si>
    <t>Инвентарь и хозяйственные принадлежности в эксплуатации (10)</t>
  </si>
  <si>
    <t>Неоплаченные путевки (09)</t>
  </si>
  <si>
    <t>Переходящие спортивные призы и кубки (08)</t>
  </si>
  <si>
    <t>Задолженность учеников и студентов за невозвращенные материальные ценности (07)</t>
  </si>
  <si>
    <t>Материальные ценности, оплаченные по централизованному снабжению (06)</t>
  </si>
  <si>
    <t>Списанная задолженность неплатежеспособных дебиторов (05)</t>
  </si>
  <si>
    <t>Бланки строгой отчетности (04)</t>
  </si>
  <si>
    <t>Товарно-материальные ценности, принятые по ответственное хранение (02)</t>
  </si>
  <si>
    <t>Арендованные основные средства (01)</t>
  </si>
  <si>
    <r>
      <t>РАЗДЕЛ V.</t>
    </r>
    <r>
      <rPr>
        <b/>
        <sz val="10"/>
        <color indexed="8"/>
        <rFont val="Arial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ЗАБАЛАНСОВЫЕ СЧЕТА</t>
    </r>
  </si>
  <si>
    <t>БАЛАНС (стр.290+360)</t>
  </si>
  <si>
    <t>ВСЕГО ПО РАЗДЕЛУ IV (стр. 302+312+322+332+343+350)</t>
  </si>
  <si>
    <t>Льготы по налогам и обязательным платежам, начисленным в бюджет и внебюджетные фонды (Субсчёт 285)</t>
  </si>
  <si>
    <t>Заключительный финансовый результат по прочим  доходам (Субсчёт 284)</t>
  </si>
  <si>
    <t>Заключительный финансовый результат по средствам  Фонда  развития бюджетной  организации (Субсчёт 283)</t>
  </si>
  <si>
    <t>Заключительный финансовый результат по средствам от платно-контрактного обучения в образовательных учреждениях (Субсчёт 282)</t>
  </si>
  <si>
    <t>Заключительный финансовый результат по расчетам  специальных видов платежей (Субсчёт 281)</t>
  </si>
  <si>
    <t>Заключительный финансовый результат по бюджетным средствам (Субсчёт 280)</t>
  </si>
  <si>
    <r>
      <t>Заключительные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финансовые результаты (стр. 351+352+353+354+355+356)</t>
    </r>
  </si>
  <si>
    <t>Текущие финансовые результаты текущего отчетного периода по прочим внебюджетным доходам (стр. 341+342-340)</t>
  </si>
  <si>
    <t>Излишки имущества, выявленные в результате  инвентаризации (Субсчёт 273)</t>
  </si>
  <si>
    <t>Доходы прочих внебюджетных средств (Субсчёт 272)</t>
  </si>
  <si>
    <t>Фактические расходы по прочим  доходам (Субсчёт 271)</t>
  </si>
  <si>
    <t>Текущие финансовые результаты отчетного периода по средствам Фонда развития бюджетной организации (стр. 331-330)</t>
  </si>
  <si>
    <t>На конец года (квартала)</t>
  </si>
  <si>
    <t>На начало года</t>
  </si>
  <si>
    <t>П А С С И В</t>
  </si>
  <si>
    <t>Доходы по средствам Фонда развития бюджетной  организации (Субсчёт 262)</t>
  </si>
  <si>
    <t>Фактические расходы осуществленные за счет средств Фонда развития  бюджетной организации (Субсчёт 261)</t>
  </si>
  <si>
    <t>Текущие финансовые результаты отчетного периода по средствам от платно - контрактной формы обучения в образовательных учреждениях (стр.321-320)</t>
  </si>
  <si>
    <t>Доходы, от средств платно - контрактного обучения в образовательных учреждениях (Субсчёт 252)</t>
  </si>
  <si>
    <t>Фактические расходы, осуществленные за счет средств, поступивших от платно - контрактной формы обучения в общеобразовательных учреждениях (Субсчёт 251)</t>
  </si>
  <si>
    <t>Текущие финансовые результаты отчетного периода по расчетам специальных видов платежей (стр. 311-310)</t>
  </si>
  <si>
    <t>Средства родителей, начисленные по образовательным учреждениям (Субсчёт 242)</t>
  </si>
  <si>
    <t>Фактические расходы, осуществленные за счет средств специальных видов платежей (Субсчёт 241)</t>
  </si>
  <si>
    <t>Текущие финансовые результаты отчетного периода по бюджетным средствам (стр.301-300)</t>
  </si>
  <si>
    <t>Финансирование из бюджета (Субсчёт 232)</t>
  </si>
  <si>
    <t>Фактические расходы по бюджетным средствам (Субсчёт 231)</t>
  </si>
  <si>
    <t>РАЗДЕЛ IV. ФИНАНСОВЫЕ РЕЗУЛЬТАТЫ</t>
  </si>
  <si>
    <t>ВСЕГО ПО РАЗДЕЛУ III (стр.250+251+252+253+254+255+256+260+261+262+263+264+270+271+272+273+274+ 275+276+277+280)</t>
  </si>
  <si>
    <t>Прочие расчеты между вышестоящими и нижестоящими организациями (180- субсчёт)</t>
  </si>
  <si>
    <t>Прочие расчеты с работниками (179- субсчёт)</t>
  </si>
  <si>
    <t>Расчеты с депонентами (177- субсчёт)</t>
  </si>
  <si>
    <t>Расчеты с работниками по удержаниям из заработной платы (176- субсчёт)</t>
  </si>
  <si>
    <t>Прочие расчеты со студентами (175- субсчёт)</t>
  </si>
  <si>
    <t>Расчеты со стипендиатами (174- субсчёт)</t>
  </si>
  <si>
    <t>Расчеты с работниками по оплате труда (173- субсчёт)</t>
  </si>
  <si>
    <t>Расчеты с подотчетными лицами  (Субсчёт 172)</t>
  </si>
  <si>
    <t>Расчеты с работниками по социальным пособиям (Субсчёт 171)</t>
  </si>
  <si>
    <t>Расчеты с другими внебюджетными фондами (Субсчёт 169)</t>
  </si>
  <si>
    <t>Расчеты с внебюджетным Пенсионным фондом  (Субсчёт 163)</t>
  </si>
  <si>
    <t>Расчеты по взносам на индивидуальные накопительные пенсионные счета  (Субсчёт 162)</t>
  </si>
  <si>
    <t>Расчеты по единому социальному платежу (Субсчёт 161)</t>
  </si>
  <si>
    <t>Расчеты  с бюджетом по платежам в бюджет (Субсчёт 160)</t>
  </si>
  <si>
    <t>Расчеты с разными кредиторами (Субсчёт 159)</t>
  </si>
  <si>
    <t>Расчеты по специальным видам платежей (Субсчёт 156)</t>
  </si>
  <si>
    <t>Расчеты по средствам, временно находящимся в распоряжении бюджетной организации (Субсчёт 155)</t>
  </si>
  <si>
    <t>Платежи по страхованию (Субсчёт 154)</t>
  </si>
  <si>
    <t>Расчеты с покупателями и заказчиками (Субсчёт 152)</t>
  </si>
  <si>
    <t>Расчеты с поставщиками и подрядчиками (Субсчёт 150)</t>
  </si>
  <si>
    <t>РАЗДЕЛ III. КРЕДИТОРЫ</t>
  </si>
  <si>
    <t>БАЛАНС (стр. 120+180+230)</t>
  </si>
  <si>
    <t>ВСЕГО ПО РАЗДЕЛУ III (стр.190+191+192+193+194+200+201+202+203+204+210+211+212+213+220)</t>
  </si>
  <si>
    <t>Прочие расчеты между вышестоящими и нижестоящими организациями (Субсчёт 180)</t>
  </si>
  <si>
    <t>Прочие расчеты с работниками (Субсчёт 179)</t>
  </si>
  <si>
    <t>Прочие расчеты со студентами (Субсчёт 175)</t>
  </si>
  <si>
    <t>Расчеты с подотчетными лицами (Субсчёт 172)</t>
  </si>
  <si>
    <t>Расчеты по недостачам (Субсчёт 170)</t>
  </si>
  <si>
    <t>Расчеты с внебюджетным Пенсионным фондом (Субсчёт 163)</t>
  </si>
  <si>
    <t>Расчеты по взносам на индивидуальные накопительные пенсионные счета (Субсчёт 162)</t>
  </si>
  <si>
    <t>Расчеты с бюджетом по платежам в бюджет (Субсчёт 160)</t>
  </si>
  <si>
    <t>Расчеты с  разными дебиторами (Субсчёт 159)</t>
  </si>
  <si>
    <t>РАЗДЕЛ III. ДЕБИТОРЫ</t>
  </si>
  <si>
    <t>ВСЕГО ПО РАЗДЕЛУ II (стр.130+131+140+141+142+143+144+145+146+150+151+160+161+162+170)</t>
  </si>
  <si>
    <t>Денежные средства, размещенные на депозитах (Субсчёт 140)</t>
  </si>
  <si>
    <t>Денежные эквиваленты (Субсчёт 132)</t>
  </si>
  <si>
    <t>Денежные средства в пути (Субсчёт 131)</t>
  </si>
  <si>
    <t>Аккредитивы (Субсчёт 130)</t>
  </si>
  <si>
    <t>Наличные денежные средства в иностранной валюте (Субсчёт 121)</t>
  </si>
  <si>
    <t>Наличные денежные средства в национальной валюте (Субсчёт 120)</t>
  </si>
  <si>
    <t>Денежные средства на других счетах (Субсчёт 119)</t>
  </si>
  <si>
    <t>Валютный счет (Субсчёт 115)</t>
  </si>
  <si>
    <t>Средства, временно находящиеся в распоряжении бюджетной организации (Субсчёт 114)</t>
  </si>
  <si>
    <t>Прочие внебюджетные средства (Субсчёт 113)</t>
  </si>
  <si>
    <t>Средства Фонда развития бюджетной организации (Субсчёт 112)</t>
  </si>
  <si>
    <t>Поступления, поступившие от платно-контрактной формы обучения в образовательных учреждениях (Субсчёт 111)</t>
  </si>
  <si>
    <t>Средства, поступившие от специальных видов платежей (Субсчёт 110)</t>
  </si>
  <si>
    <t>Бюджетные средства, профинансированные на другие цели (Субсчёт 101)</t>
  </si>
  <si>
    <t>Бюджетные средства, профинансированные на содержание организации (Субсчёт 100)</t>
  </si>
  <si>
    <t>РАДЕЛ II. ФИНАНСОВЫЕ АКТИВЫ</t>
  </si>
  <si>
    <t>А К Т И В</t>
  </si>
  <si>
    <t>ВСЕГО ПО РАЗДЕЛУ I (стр. 030+040+070+110)</t>
  </si>
  <si>
    <t>Вложения в нефинансовые активы – всего (стр. 080+081+082+090+100+101)</t>
  </si>
  <si>
    <t>Прочие расходы на товарно-материальные запасы (Субсчёт 091)</t>
  </si>
  <si>
    <t>Расходы на товары (работы, услуги) (Субсчёт 090)</t>
  </si>
  <si>
    <t>090</t>
  </si>
  <si>
    <t>Расходы на нематериальные активы (Субсчёт 080)</t>
  </si>
  <si>
    <t>082</t>
  </si>
  <si>
    <t>Прочие расходы на основные средства (Субсчёт 072)</t>
  </si>
  <si>
    <t>081</t>
  </si>
  <si>
    <t>Незавершенное строительство (Субсчёт 071)</t>
  </si>
  <si>
    <t>080</t>
  </si>
  <si>
    <t>Оборудование к установке (Субсчёт 070)</t>
  </si>
  <si>
    <t>4-§. Вложения в нефинансовые активы</t>
  </si>
  <si>
    <t>070</t>
  </si>
  <si>
    <t>Товарно – материальные запасы – всего (стр. 050+060+061+062+063+064+065+066)</t>
  </si>
  <si>
    <t>066</t>
  </si>
  <si>
    <t>Прочие товарно-материальные запасы (Субсчёт 069)</t>
  </si>
  <si>
    <t>065</t>
  </si>
  <si>
    <t xml:space="preserve">Запасные части к машинам и оборудованию (Субсчёт 065) </t>
  </si>
  <si>
    <t>064</t>
  </si>
  <si>
    <t>Топливо, горюче-смазочные материалы (Субсчёт 064)</t>
  </si>
  <si>
    <t>063</t>
  </si>
  <si>
    <t>Инвентарь и хозяйственные принадлежности (Субсчёт 063)</t>
  </si>
  <si>
    <t>062</t>
  </si>
  <si>
    <t>Медикаменты и перевязочные средства (Субсчёт 062)</t>
  </si>
  <si>
    <t>061</t>
  </si>
  <si>
    <t>Продукты питания (Субсчёт 061)</t>
  </si>
  <si>
    <t>060</t>
  </si>
  <si>
    <t>Строительные материалы (Субсчёт 060)</t>
  </si>
  <si>
    <t>050</t>
  </si>
  <si>
    <t>Готовая продукция (Субсчёт 050)</t>
  </si>
  <si>
    <t>3-§. Товарно-материальные запасы</t>
  </si>
  <si>
    <t>040</t>
  </si>
  <si>
    <t>Благоустройство земли (Субсчёт 040)</t>
  </si>
  <si>
    <t>2-§. Непроизводственные активы</t>
  </si>
  <si>
    <t>030</t>
  </si>
  <si>
    <t>Основные средства и прочие долгосрочные нефинансовые активы - всего (стр. 012+020)</t>
  </si>
  <si>
    <t>020</t>
  </si>
  <si>
    <t>Нематериальные активы (Субсчёт 030)</t>
  </si>
  <si>
    <t>012</t>
  </si>
  <si>
    <t>Остаточная (балансовая) стоимость (стр.010 –стр.011)</t>
  </si>
  <si>
    <t>011</t>
  </si>
  <si>
    <t>Сумма износа (Субсчёта 020, 021, 022, 023, 025, 029)</t>
  </si>
  <si>
    <t>010</t>
  </si>
  <si>
    <t>Первоначальная (восстановительная) стоимость (Субсчёта 010, 011, 012, 013, 015, 018, 019)</t>
  </si>
  <si>
    <t xml:space="preserve">Основные средства: </t>
  </si>
  <si>
    <t>1-§. Основные средства и прочие долгосрочные нефинансовые активы</t>
  </si>
  <si>
    <t>РАЗДЕЛ I. НЕФИНАНСОВЫЕ АКТИВЫ</t>
  </si>
  <si>
    <t>Уровень бюджета</t>
  </si>
  <si>
    <t xml:space="preserve">Министерство </t>
  </si>
  <si>
    <t>тыс.сум</t>
  </si>
  <si>
    <t>Единица измерения</t>
  </si>
  <si>
    <t xml:space="preserve">Периодичность: </t>
  </si>
  <si>
    <t>Организация:</t>
  </si>
  <si>
    <t>Б А Л А Н С</t>
  </si>
  <si>
    <t>Форма № 1</t>
  </si>
  <si>
    <t>Всего:</t>
  </si>
  <si>
    <t>Итого по группам расходов:</t>
  </si>
  <si>
    <t>4821190</t>
  </si>
  <si>
    <t>Электрон давлат харидларида иштирок этиш учун закалат тулови харажатлари</t>
  </si>
  <si>
    <t>4821140</t>
  </si>
  <si>
    <t>4821100</t>
  </si>
  <si>
    <t>4821000</t>
  </si>
  <si>
    <t>4820000</t>
  </si>
  <si>
    <t>4800000</t>
  </si>
  <si>
    <t>4292100</t>
  </si>
  <si>
    <t>4292000</t>
  </si>
  <si>
    <t>4290000</t>
  </si>
  <si>
    <t>4252500</t>
  </si>
  <si>
    <t>4252110</t>
  </si>
  <si>
    <t>4252100</t>
  </si>
  <si>
    <t>4252000</t>
  </si>
  <si>
    <t>4250000</t>
  </si>
  <si>
    <t>Услуги по уборке и вывоза мусору, а так же приобретение энергетических и других ресурсов (кроме бензина и других ГСМ)</t>
  </si>
  <si>
    <t>4225000</t>
  </si>
  <si>
    <t>4221000</t>
  </si>
  <si>
    <t>4220000</t>
  </si>
  <si>
    <t>4211000</t>
  </si>
  <si>
    <t>4210000</t>
  </si>
  <si>
    <t>4200000</t>
  </si>
  <si>
    <t>ДЕБИТОРСКАЯ ЗАДОЛЖЕННОСТЬ:</t>
  </si>
  <si>
    <t>A</t>
  </si>
  <si>
    <t>Фонд</t>
  </si>
  <si>
    <t>за счет внебюджетных средств</t>
  </si>
  <si>
    <t>за счет
 бюджета</t>
  </si>
  <si>
    <t>Примечание</t>
  </si>
  <si>
    <t>Из них за пределами 
республики</t>
  </si>
  <si>
    <t>в том числе</t>
  </si>
  <si>
    <t>Из них просроченная 
задолженность - 
всего</t>
  </si>
  <si>
    <t>Из них</t>
  </si>
  <si>
    <t>Всего 
задолженность</t>
  </si>
  <si>
    <t>Статья расходов</t>
  </si>
  <si>
    <t>№ п/п</t>
  </si>
  <si>
    <t>тыс. cум</t>
  </si>
  <si>
    <t>Единица измерения:</t>
  </si>
  <si>
    <t>Республиканский</t>
  </si>
  <si>
    <t>Годовая</t>
  </si>
  <si>
    <t>Отчетный период:</t>
  </si>
  <si>
    <t>023</t>
  </si>
  <si>
    <t>Глава:</t>
  </si>
  <si>
    <t>по состоянию на 01.01.2024</t>
  </si>
  <si>
    <t>СПРАВКА 
о дебиторской и кредиторской задолженностях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</si>
  <si>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</si>
  <si>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</si>
  <si>
    <t>М.П.</t>
  </si>
  <si>
    <t>Главный бухгалтер ____________________</t>
  </si>
  <si>
    <t>Руководитель _____________________</t>
  </si>
  <si>
    <t>4299990</t>
  </si>
  <si>
    <t>4299000</t>
  </si>
  <si>
    <t>4121100</t>
  </si>
  <si>
    <t>4121000</t>
  </si>
  <si>
    <t>4120000</t>
  </si>
  <si>
    <t>4711120</t>
  </si>
  <si>
    <t>4711100</t>
  </si>
  <si>
    <t>4111100</t>
  </si>
  <si>
    <t>4111000</t>
  </si>
  <si>
    <t>4110000</t>
  </si>
  <si>
    <t>КРЕДИТОРСКАЯ ЗАДОЛЖЕННОСТЬ:</t>
  </si>
  <si>
    <t>Жами:</t>
  </si>
  <si>
    <t>Тошкент шах</t>
  </si>
  <si>
    <t>Ибрайимова Хурайим (Ҳудудий бошқарма, Бош мутахассис)</t>
  </si>
  <si>
    <t>Болтабаев Санъат (Ҳудудий бошқарма, Бош мутахассис)</t>
  </si>
  <si>
    <t>Тогаев Рахматилла (Ҳудудий бошқарма, Бош мутахассис)</t>
  </si>
  <si>
    <t>Сайдуллаев Ғулом (Ҳудудий бошқарма, Бош мутахассис)</t>
  </si>
  <si>
    <t>Отақулов Мақсуд (Ҳудудий бошқарма, Бош мутахассис)</t>
  </si>
  <si>
    <t>Мехмоналиев Илхомжон (Ҳудудий бошқарма, Бош мутахассис)</t>
  </si>
  <si>
    <t>Мавланов Сардорбек (Ҳудудий бошқарма, Бош мутахассис)</t>
  </si>
  <si>
    <t>Режаббоев Фарход (Ҳудудий бошқарма, Бош мутахассис)</t>
  </si>
  <si>
    <t>Нурсейтов Жаўланбай (Ҳудудий бошқарма, Бош мутахассис)</t>
  </si>
  <si>
    <t>Джураев Бахром (Ҳудудий бошқарма, Бош мутахассис)</t>
  </si>
  <si>
    <t>Мирзахмедов Илхом (Ҳудудий бошқарма, Бош мутахассис)</t>
  </si>
  <si>
    <t>Мадмусаев Айбек (Ҳудудий бошқарма, Бош мутахассис)</t>
  </si>
  <si>
    <t>Эргашев Бекзод (Ҳудудий бошқарма, Бош мутахассис)</t>
  </si>
  <si>
    <t>Миклиев Олим (Ҳудудий бошқарма, Бош мутахассис)</t>
  </si>
  <si>
    <t>Насимов Анвар (Ҳудудий бошқарма, Бош мутахассис)</t>
  </si>
  <si>
    <t>Турсунбоев Рахматилло (Ҳудудий бошқарма, Бош мутахассис)</t>
  </si>
  <si>
    <t>Маъмуров Жонибек (Ҳудудий бошқарма, Бош мутахассис)</t>
  </si>
  <si>
    <t>Нормуродов Ойбек (Ҳудудий бошқарма, Бош мутахассис)</t>
  </si>
  <si>
    <t>Умирзаков Миркасим (Ҳудудий бошқарма, Бош мутахассис)</t>
  </si>
  <si>
    <t>Шерназаров Давронбек (Ҳудудий бошқарма, Бош мутахассис)</t>
  </si>
  <si>
    <t>Давлатов Баҳодир (Ҳудудий бошқарма, Бош мутахассис)</t>
  </si>
  <si>
    <t>Фарғона вил.</t>
  </si>
  <si>
    <t>Мардонов Закиржон (Бош мутахассис)</t>
  </si>
  <si>
    <t>Ахмедова Иродахон (Бош мутахассис)</t>
  </si>
  <si>
    <t>Арипова Омилахон (Бош мутахассис)</t>
  </si>
  <si>
    <t>Қамбаров Аъзам (1-тоифа мутахассис)</t>
  </si>
  <si>
    <t>Меликузиев Джахангир (Бош мутахассис)</t>
  </si>
  <si>
    <t>Маъруров Илҳом (Бўлим бошлиғи)</t>
  </si>
  <si>
    <t>Турсунов Шахзод (Бош мутахассис)</t>
  </si>
  <si>
    <t>Самарканд ва Сур. вил</t>
  </si>
  <si>
    <t>Мақсудов Даврон (Раиснинг биринчи ўринбосари)</t>
  </si>
  <si>
    <t>Бухоро вил</t>
  </si>
  <si>
    <t>Рустамов Бобомурод (Бўлим бошлиғи)</t>
  </si>
  <si>
    <t>Сурхондарё вил</t>
  </si>
  <si>
    <t>Шомирзаев Нодир (Бош мутахассис)</t>
  </si>
  <si>
    <t>Самарканд вил</t>
  </si>
  <si>
    <t>Абдурахимова Фарида (Бўлим бошлиғи)</t>
  </si>
  <si>
    <t>Сир, Жиз ва Сам. вил</t>
  </si>
  <si>
    <t>Мукарамхонов Нуриллохон (Бош мутахассис)</t>
  </si>
  <si>
    <t>Навоий вил</t>
  </si>
  <si>
    <t>Ходжаев Расул (Бош мутахассис)</t>
  </si>
  <si>
    <t>Нам.-Фар.-Андиж. вил</t>
  </si>
  <si>
    <t>Арипов Ойбек (1-тоифали мутахассис)</t>
  </si>
  <si>
    <t>Мамадкулов Дилшод (Раис ўринбосари)</t>
  </si>
  <si>
    <t>Хакимов Мухиддин (Бошқарма бошлиғи)</t>
  </si>
  <si>
    <t>ҚҚР ва Сурхондарё вил</t>
  </si>
  <si>
    <t>Султонов Зулхайдар (Бош мутахассис)</t>
  </si>
  <si>
    <t>Хайиталиев Яхёбек (Бош мутахассис)</t>
  </si>
  <si>
    <t>Наманган вил.</t>
  </si>
  <si>
    <t>Бух, Нав ва Қаш вил</t>
  </si>
  <si>
    <t>Мамарайимов Нодир (Ҳудудий бошқарма, Бош мутахассис)</t>
  </si>
  <si>
    <t>Адилов Закир (Ҳудудий бошқарма, Бош мутахассис)</t>
  </si>
  <si>
    <t>Абдиллаев Толкинжан (Ҳудудий бошқарма, Бош мутахассис)</t>
  </si>
  <si>
    <t>Аминов Фарходжон (Ҳудудий бошқарма, Бош мутахассис)</t>
  </si>
  <si>
    <t>Бойлиев Дилшод (Ҳудудий бошқарма, Бош мутахассис)</t>
  </si>
  <si>
    <t>Джураев Азизбек (Ҳудудий бошқарма, Бош мутахассис)</t>
  </si>
  <si>
    <t>Якубова Гулзода (Ҳудудий бошқарма, Бош мутахассис)</t>
  </si>
  <si>
    <t>Равшанова Мухаббат (Ҳудудий бошқарма, Бош мутахассис)</t>
  </si>
  <si>
    <t>Пардаев Муроджон (Ҳудудий бошқарма, Бош мутахассис)</t>
  </si>
  <si>
    <t>Ғаниев Абдиризвон (Ҳудудий бошқарма, Бош мутахассис)</t>
  </si>
  <si>
    <t>Бабаниязов Даоренбек (Ҳудудий бошқарма, Бош мутахассис)</t>
  </si>
  <si>
    <t>Мизаева Чарос (Ҳудудий бошқарма, Бош мутахассис)</t>
  </si>
  <si>
    <t>Машарипова Муяссар (Ҳудудий бошқарма, Бош мутахассис)</t>
  </si>
  <si>
    <t>Шербутаева Рано (Ҳудудий бошқарма, Бош мутахассис)</t>
  </si>
  <si>
    <t>Рустамова Феруза (Ҳудудий бошқарма, Бош мутахассис)</t>
  </si>
  <si>
    <t>Қаш ва Сам вил</t>
  </si>
  <si>
    <t>Қодиров Беҳзод (Бўлим бошлиғи)</t>
  </si>
  <si>
    <t>Меҳмон-хона харажати</t>
  </si>
  <si>
    <t>Йўл кира харажат-лари</t>
  </si>
  <si>
    <t>Кунлик харажати</t>
  </si>
  <si>
    <t>Куни</t>
  </si>
  <si>
    <t>Ҳ/р</t>
  </si>
  <si>
    <t>Йўлланмаси</t>
  </si>
  <si>
    <t>Ф.И.О.</t>
  </si>
  <si>
    <t>(сўмда)</t>
  </si>
  <si>
    <t>МАЪЛУМОТ</t>
  </si>
  <si>
    <t>Дин ишлари бўйича қўмита ходимларининг 2023 йил 4-чорак давомида хизмат сафари харажатлари бўйича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</si>
</sst>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_р_._-;\-* #,##0.0_р_._-;_-* &quot;-&quot;??_р_._-;_-@_-"/>
    <numFmt numFmtId="165" formatCode="_-* #,##0.0_р_._-;\-* #,##0.0_р_._-;_-* &quot; &quot;??_р_._-;_-@_-"/>
    <numFmt numFmtId="166" formatCode="_-* #,##0.00_р_._-;\-* #,##0.00_р_._-;_-* &quot;-&quot;??_р_._-;_-@_-"/>
    <numFmt numFmtId="167" formatCode="_-* #,##0.00\ _р_._-;\-* #,##0.00\ _р_._-;_-* &quot;-&quot;??\ _р_._-;_-@_-"/>
  </numFmts>
  <fonts count="48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.5"/>
      <name val="Times New Roman"/>
      <family val="1"/>
      <charset val="204"/>
    </font>
    <font>
      <sz val="9.5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6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Arial"/>
      <family val="1"/>
      <charset val="204"/>
    </font>
    <font>
      <b/>
      <u/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/>
    <xf numFmtId="0" fontId="2" fillId="10" borderId="0"/>
    <xf numFmtId="0" fontId="2" fillId="14" borderId="0"/>
    <xf numFmtId="0" fontId="2" fillId="18" borderId="0"/>
    <xf numFmtId="0" fontId="2" fillId="22" borderId="0"/>
    <xf numFmtId="0" fontId="2" fillId="26" borderId="0"/>
    <xf numFmtId="0" fontId="2" fillId="30" borderId="0"/>
    <xf numFmtId="0" fontId="2" fillId="11" borderId="0"/>
    <xf numFmtId="0" fontId="2" fillId="15" borderId="0"/>
    <xf numFmtId="0" fontId="2" fillId="19" borderId="0"/>
    <xf numFmtId="0" fontId="2" fillId="23" borderId="0"/>
    <xf numFmtId="0" fontId="2" fillId="27" borderId="0"/>
    <xf numFmtId="0" fontId="2" fillId="31" borderId="0"/>
    <xf numFmtId="0" fontId="18" fillId="12" borderId="0"/>
    <xf numFmtId="0" fontId="18" fillId="16" borderId="0"/>
    <xf numFmtId="0" fontId="18" fillId="20" borderId="0"/>
    <xf numFmtId="0" fontId="18" fillId="24" borderId="0"/>
    <xf numFmtId="0" fontId="18" fillId="28" borderId="0"/>
    <xf numFmtId="0" fontId="18" fillId="32" borderId="0"/>
    <xf numFmtId="0" fontId="18" fillId="9" borderId="0"/>
    <xf numFmtId="0" fontId="18" fillId="13" borderId="0"/>
    <xf numFmtId="0" fontId="18" fillId="17" borderId="0"/>
    <xf numFmtId="0" fontId="18" fillId="21" borderId="0"/>
    <xf numFmtId="0" fontId="18" fillId="25" borderId="0"/>
    <xf numFmtId="0" fontId="18" fillId="29" borderId="0"/>
    <xf numFmtId="0" fontId="10" fillId="5" borderId="4"/>
    <xf numFmtId="0" fontId="11" fillId="6" borderId="5"/>
    <xf numFmtId="0" fontId="12" fillId="6" borderId="4"/>
    <xf numFmtId="0" fontId="4" fillId="0" borderId="1"/>
    <xf numFmtId="0" fontId="5" fillId="0" borderId="2"/>
    <xf numFmtId="0" fontId="6" fillId="0" borderId="3"/>
    <xf numFmtId="0" fontId="6" fillId="0" borderId="0"/>
    <xf numFmtId="0" fontId="17" fillId="0" borderId="9"/>
    <xf numFmtId="0" fontId="14" fillId="7" borderId="7"/>
    <xf numFmtId="0" fontId="3" fillId="0" borderId="0"/>
    <xf numFmtId="0" fontId="9" fillId="4" borderId="0"/>
    <xf numFmtId="0" fontId="19" fillId="0" borderId="0"/>
    <xf numFmtId="0" fontId="8" fillId="3" borderId="0"/>
    <xf numFmtId="0" fontId="16" fillId="0" borderId="0"/>
    <xf numFmtId="0" fontId="2" fillId="8" borderId="8"/>
    <xf numFmtId="0" fontId="13" fillId="0" borderId="6"/>
    <xf numFmtId="0" fontId="15" fillId="0" borderId="0"/>
    <xf numFmtId="164" fontId="31" fillId="0" borderId="0"/>
    <xf numFmtId="0" fontId="7" fillId="2" borderId="0"/>
    <xf numFmtId="166" fontId="31" fillId="0" borderId="0"/>
    <xf numFmtId="167" fontId="31" fillId="0" borderId="0"/>
    <xf numFmtId="0" fontId="1" fillId="0" borderId="0"/>
  </cellStyleXfs>
  <cellXfs count="140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28" fillId="0" borderId="10" xfId="0" applyNumberFormat="1" applyFont="1" applyFill="1" applyBorder="1" applyAlignment="1" applyProtection="1">
      <alignment horizontal="center" vertical="center" textRotation="90"/>
    </xf>
    <xf numFmtId="0" fontId="28" fillId="0" borderId="10" xfId="0" applyNumberFormat="1" applyFont="1" applyFill="1" applyBorder="1" applyAlignment="1" applyProtection="1">
      <alignment horizontal="center" vertical="center" textRotation="90" wrapText="1"/>
    </xf>
    <xf numFmtId="0" fontId="21" fillId="33" borderId="10" xfId="36" applyNumberFormat="1" applyFont="1" applyFill="1" applyBorder="1" applyAlignment="1" applyProtection="1">
      <alignment horizontal="center" vertical="center" wrapText="1"/>
    </xf>
    <xf numFmtId="0" fontId="22" fillId="33" borderId="10" xfId="36" applyNumberFormat="1" applyFont="1" applyFill="1" applyBorder="1" applyAlignment="1" applyProtection="1">
      <alignment horizontal="center" vertical="top" wrapText="1"/>
    </xf>
    <xf numFmtId="0" fontId="30" fillId="0" borderId="10" xfId="0" applyNumberFormat="1" applyFont="1" applyFill="1" applyBorder="1" applyAlignment="1" applyProtection="1">
      <alignment horizontal="center" vertical="center"/>
    </xf>
    <xf numFmtId="49" fontId="30" fillId="0" borderId="10" xfId="0" applyNumberFormat="1" applyFont="1" applyFill="1" applyBorder="1" applyAlignment="1" applyProtection="1">
      <alignment horizontal="center" vertical="center"/>
    </xf>
    <xf numFmtId="0" fontId="23" fillId="33" borderId="10" xfId="36" applyNumberFormat="1" applyFont="1" applyFill="1" applyBorder="1" applyAlignment="1" applyProtection="1">
      <alignment horizontal="justify" vertical="center" wrapText="1"/>
    </xf>
    <xf numFmtId="49" fontId="25" fillId="33" borderId="10" xfId="42" applyNumberFormat="1" applyFont="1" applyFill="1" applyBorder="1" applyAlignment="1" applyProtection="1">
      <alignment horizontal="center" vertical="center"/>
    </xf>
    <xf numFmtId="165" fontId="25" fillId="33" borderId="10" xfId="42" applyNumberFormat="1" applyFont="1" applyFill="1" applyBorder="1" applyAlignment="1" applyProtection="1">
      <alignment horizontal="center" vertical="center"/>
    </xf>
    <xf numFmtId="0" fontId="29" fillId="0" borderId="10" xfId="0" applyNumberFormat="1" applyFont="1" applyFill="1" applyBorder="1" applyAlignment="1" applyProtection="1">
      <alignment horizontal="center" vertical="center"/>
    </xf>
    <xf numFmtId="49" fontId="29" fillId="0" borderId="10" xfId="0" applyNumberFormat="1" applyFont="1" applyFill="1" applyBorder="1" applyAlignment="1" applyProtection="1">
      <alignment horizontal="center" vertical="center"/>
    </xf>
    <xf numFmtId="0" fontId="24" fillId="0" borderId="10" xfId="36" applyNumberFormat="1" applyFont="1" applyFill="1" applyBorder="1" applyAlignment="1" applyProtection="1">
      <alignment horizontal="left" vertical="center" wrapText="1"/>
    </xf>
    <xf numFmtId="49" fontId="26" fillId="33" borderId="10" xfId="42" applyNumberFormat="1" applyFont="1" applyFill="1" applyBorder="1" applyAlignment="1" applyProtection="1">
      <alignment horizontal="center" vertical="center"/>
    </xf>
    <xf numFmtId="165" fontId="26" fillId="33" borderId="10" xfId="42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/>
    </xf>
    <xf numFmtId="0" fontId="27" fillId="0" borderId="0" xfId="0" applyNumberFormat="1" applyFont="1" applyFill="1" applyBorder="1" applyAlignment="1" applyProtection="1">
      <alignment vertical="center"/>
    </xf>
    <xf numFmtId="49" fontId="21" fillId="33" borderId="0" xfId="36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center"/>
    </xf>
    <xf numFmtId="0" fontId="20" fillId="0" borderId="13" xfId="0" applyNumberFormat="1" applyFont="1" applyFill="1" applyBorder="1" applyAlignment="1" applyProtection="1">
      <alignment horizontal="center"/>
    </xf>
    <xf numFmtId="0" fontId="20" fillId="0" borderId="1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/>
    </xf>
    <xf numFmtId="0" fontId="32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0" fillId="0" borderId="10" xfId="0" applyBorder="1"/>
    <xf numFmtId="4" fontId="33" fillId="0" borderId="10" xfId="44" applyNumberFormat="1" applyFont="1" applyBorder="1" applyAlignment="1">
      <alignment vertical="center"/>
    </xf>
    <xf numFmtId="0" fontId="33" fillId="0" borderId="12" xfId="0" applyFont="1" applyBorder="1" applyAlignment="1">
      <alignment horizontal="left"/>
    </xf>
    <xf numFmtId="0" fontId="33" fillId="0" borderId="13" xfId="0" applyFont="1" applyBorder="1" applyAlignment="1">
      <alignment horizontal="left"/>
    </xf>
    <xf numFmtId="0" fontId="33" fillId="0" borderId="11" xfId="0" applyFont="1" applyBorder="1" applyAlignment="1">
      <alignment horizontal="left"/>
    </xf>
    <xf numFmtId="0" fontId="28" fillId="0" borderId="10" xfId="0" applyFont="1" applyBorder="1" applyAlignment="1">
      <alignment horizontal="center" vertical="center"/>
    </xf>
    <xf numFmtId="166" fontId="28" fillId="0" borderId="10" xfId="44" applyFont="1" applyBorder="1" applyAlignment="1">
      <alignment horizontal="center" vertical="center"/>
    </xf>
    <xf numFmtId="14" fontId="28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5" fillId="0" borderId="0" xfId="0" applyFont="1" applyAlignment="1">
      <alignment horizontal="center"/>
    </xf>
    <xf numFmtId="49" fontId="0" fillId="0" borderId="0" xfId="0" applyNumberFormat="1"/>
    <xf numFmtId="0" fontId="0" fillId="0" borderId="0" xfId="0" applyAlignment="1">
      <alignment vertical="center"/>
    </xf>
    <xf numFmtId="0" fontId="27" fillId="0" borderId="0" xfId="0" applyFont="1" applyAlignment="1">
      <alignment horizontal="center"/>
    </xf>
    <xf numFmtId="0" fontId="36" fillId="0" borderId="0" xfId="0" applyFont="1" applyAlignment="1">
      <alignment horizontal="center" vertical="top"/>
    </xf>
    <xf numFmtId="0" fontId="36" fillId="0" borderId="0" xfId="0" applyFont="1" applyAlignment="1">
      <alignment horizontal="left" vertical="top"/>
    </xf>
    <xf numFmtId="0" fontId="27" fillId="0" borderId="0" xfId="0" applyFont="1" applyAlignment="1">
      <alignment horizontal="center" vertical="center"/>
    </xf>
    <xf numFmtId="165" fontId="27" fillId="0" borderId="10" xfId="42" applyNumberFormat="1" applyFont="1" applyBorder="1" applyAlignment="1">
      <alignment horizontal="center" vertical="center"/>
    </xf>
    <xf numFmtId="165" fontId="27" fillId="0" borderId="12" xfId="42" applyNumberFormat="1" applyFont="1" applyBorder="1" applyAlignment="1">
      <alignment horizontal="center" vertical="center"/>
    </xf>
    <xf numFmtId="165" fontId="27" fillId="0" borderId="11" xfId="42" applyNumberFormat="1" applyFont="1" applyBorder="1" applyAlignment="1">
      <alignment horizontal="center" vertical="center"/>
    </xf>
    <xf numFmtId="49" fontId="27" fillId="0" borderId="10" xfId="0" applyNumberFormat="1" applyFont="1" applyBorder="1" applyAlignment="1">
      <alignment horizontal="center" vertical="top" wrapText="1"/>
    </xf>
    <xf numFmtId="0" fontId="27" fillId="0" borderId="10" xfId="0" applyFont="1" applyBorder="1" applyAlignment="1">
      <alignment horizontal="justify" vertical="center" wrapText="1"/>
    </xf>
    <xf numFmtId="49" fontId="27" fillId="0" borderId="10" xfId="0" applyNumberFormat="1" applyFont="1" applyBorder="1" applyAlignment="1">
      <alignment horizontal="center" wrapText="1"/>
    </xf>
    <xf numFmtId="49" fontId="27" fillId="0" borderId="10" xfId="0" applyNumberFormat="1" applyFont="1" applyBorder="1" applyAlignment="1">
      <alignment wrapText="1"/>
    </xf>
    <xf numFmtId="0" fontId="37" fillId="0" borderId="12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165" fontId="37" fillId="0" borderId="10" xfId="42" applyNumberFormat="1" applyFont="1" applyBorder="1" applyAlignment="1">
      <alignment horizontal="center" vertical="center"/>
    </xf>
    <xf numFmtId="165" fontId="37" fillId="0" borderId="12" xfId="42" applyNumberFormat="1" applyFont="1" applyBorder="1" applyAlignment="1">
      <alignment horizontal="center" vertical="center"/>
    </xf>
    <xf numFmtId="165" fontId="37" fillId="0" borderId="11" xfId="42" applyNumberFormat="1" applyFont="1" applyBorder="1" applyAlignment="1">
      <alignment horizontal="center" vertical="center"/>
    </xf>
    <xf numFmtId="49" fontId="37" fillId="0" borderId="10" xfId="0" applyNumberFormat="1" applyFont="1" applyBorder="1" applyAlignment="1">
      <alignment horizontal="center" wrapText="1"/>
    </xf>
    <xf numFmtId="0" fontId="37" fillId="0" borderId="10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8" fillId="0" borderId="0" xfId="0" applyFont="1"/>
    <xf numFmtId="167" fontId="28" fillId="0" borderId="0" xfId="45" applyFont="1"/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37" fillId="0" borderId="10" xfId="0" applyFont="1" applyBorder="1" applyAlignment="1">
      <alignment horizontal="center" vertical="center"/>
    </xf>
    <xf numFmtId="165" fontId="37" fillId="0" borderId="10" xfId="45" applyNumberFormat="1" applyFont="1" applyBorder="1" applyAlignment="1">
      <alignment horizontal="center" vertical="center"/>
    </xf>
    <xf numFmtId="165" fontId="22" fillId="33" borderId="10" xfId="45" applyNumberFormat="1" applyFont="1" applyFill="1" applyBorder="1" applyAlignment="1">
      <alignment horizontal="center" vertical="center" wrapText="1"/>
    </xf>
    <xf numFmtId="0" fontId="22" fillId="33" borderId="10" xfId="36" applyFont="1" applyFill="1" applyBorder="1" applyAlignment="1">
      <alignment horizontal="left" vertical="center" wrapText="1"/>
    </xf>
    <xf numFmtId="49" fontId="20" fillId="0" borderId="10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165" fontId="27" fillId="0" borderId="10" xfId="45" applyNumberFormat="1" applyFont="1" applyBorder="1" applyAlignment="1">
      <alignment horizontal="center" vertical="center"/>
    </xf>
    <xf numFmtId="165" fontId="21" fillId="0" borderId="10" xfId="45" applyNumberFormat="1" applyFont="1" applyBorder="1" applyAlignment="1">
      <alignment horizontal="center" vertical="center" wrapText="1"/>
    </xf>
    <xf numFmtId="0" fontId="21" fillId="0" borderId="10" xfId="36" applyFont="1" applyBorder="1" applyAlignment="1">
      <alignment horizontal="left" vertical="center" wrapText="1"/>
    </xf>
    <xf numFmtId="49" fontId="28" fillId="0" borderId="10" xfId="0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 vertical="center"/>
    </xf>
    <xf numFmtId="49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left" vertical="center"/>
    </xf>
    <xf numFmtId="0" fontId="40" fillId="0" borderId="0" xfId="0" applyFont="1"/>
    <xf numFmtId="0" fontId="4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7" fillId="0" borderId="0" xfId="0" applyFont="1" applyAlignment="1">
      <alignment wrapText="1"/>
    </xf>
    <xf numFmtId="0" fontId="41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/>
    </xf>
    <xf numFmtId="165" fontId="22" fillId="33" borderId="10" xfId="45" applyNumberFormat="1" applyFont="1" applyFill="1" applyBorder="1" applyAlignment="1">
      <alignment horizontal="left" vertical="center" wrapText="1"/>
    </xf>
    <xf numFmtId="165" fontId="21" fillId="0" borderId="10" xfId="45" applyNumberFormat="1" applyFont="1" applyBorder="1" applyAlignment="1">
      <alignment horizontal="left" vertical="center" wrapText="1"/>
    </xf>
    <xf numFmtId="0" fontId="43" fillId="0" borderId="0" xfId="46" applyFont="1"/>
    <xf numFmtId="0" fontId="43" fillId="0" borderId="0" xfId="46" applyFont="1" applyAlignment="1">
      <alignment horizontal="right"/>
    </xf>
    <xf numFmtId="0" fontId="44" fillId="0" borderId="0" xfId="46" applyFont="1" applyAlignment="1">
      <alignment horizontal="center"/>
    </xf>
    <xf numFmtId="0" fontId="44" fillId="0" borderId="0" xfId="46" applyFont="1"/>
    <xf numFmtId="3" fontId="44" fillId="0" borderId="10" xfId="46" applyNumberFormat="1" applyFont="1" applyBorder="1" applyAlignment="1">
      <alignment horizontal="center" vertical="center"/>
    </xf>
    <xf numFmtId="0" fontId="44" fillId="0" borderId="10" xfId="46" applyFont="1" applyBorder="1"/>
    <xf numFmtId="0" fontId="44" fillId="0" borderId="12" xfId="46" applyFont="1" applyBorder="1" applyAlignment="1">
      <alignment horizontal="center"/>
    </xf>
    <xf numFmtId="0" fontId="44" fillId="0" borderId="13" xfId="46" applyFont="1" applyBorder="1" applyAlignment="1">
      <alignment horizontal="center"/>
    </xf>
    <xf numFmtId="0" fontId="44" fillId="0" borderId="11" xfId="46" applyFont="1" applyBorder="1" applyAlignment="1">
      <alignment horizontal="center"/>
    </xf>
    <xf numFmtId="3" fontId="43" fillId="0" borderId="10" xfId="46" applyNumberFormat="1" applyFont="1" applyBorder="1" applyAlignment="1">
      <alignment horizontal="center" vertical="center"/>
    </xf>
    <xf numFmtId="0" fontId="43" fillId="0" borderId="10" xfId="46" applyFont="1" applyBorder="1" applyAlignment="1">
      <alignment horizontal="center"/>
    </xf>
    <xf numFmtId="0" fontId="43" fillId="0" borderId="10" xfId="46" applyFont="1" applyBorder="1" applyAlignment="1">
      <alignment horizontal="center" vertical="center" wrapText="1"/>
    </xf>
    <xf numFmtId="0" fontId="43" fillId="0" borderId="10" xfId="46" applyFont="1" applyBorder="1"/>
    <xf numFmtId="0" fontId="43" fillId="0" borderId="10" xfId="46" applyFont="1" applyBorder="1" applyAlignment="1">
      <alignment horizontal="center" vertical="center"/>
    </xf>
    <xf numFmtId="0" fontId="45" fillId="0" borderId="10" xfId="46" applyFont="1" applyBorder="1"/>
    <xf numFmtId="0" fontId="45" fillId="0" borderId="0" xfId="46" applyFont="1"/>
    <xf numFmtId="3" fontId="45" fillId="0" borderId="10" xfId="46" applyNumberFormat="1" applyFont="1" applyBorder="1" applyAlignment="1">
      <alignment horizontal="center" vertical="center"/>
    </xf>
    <xf numFmtId="0" fontId="43" fillId="0" borderId="0" xfId="46" applyFont="1" applyAlignment="1">
      <alignment vertical="center"/>
    </xf>
    <xf numFmtId="0" fontId="44" fillId="0" borderId="10" xfId="46" applyFont="1" applyBorder="1" applyAlignment="1">
      <alignment horizontal="center" vertical="center" wrapText="1"/>
    </xf>
    <xf numFmtId="0" fontId="46" fillId="0" borderId="0" xfId="46" applyFont="1" applyAlignment="1">
      <alignment horizontal="center"/>
    </xf>
    <xf numFmtId="0" fontId="43" fillId="0" borderId="0" xfId="46" applyFont="1" applyAlignment="1">
      <alignment horizontal="center"/>
    </xf>
    <xf numFmtId="0" fontId="47" fillId="0" borderId="0" xfId="46" applyFont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37" builtinId="27" customBuiltin="1"/>
    <cellStyle name="Calculation" xfId="27" builtinId="22" customBuiltin="1"/>
    <cellStyle name="Check Cell" xfId="33" builtinId="23" customBuiltin="1"/>
    <cellStyle name="Comma" xfId="42" builtinId="3" customBuiltin="1"/>
    <cellStyle name="Comma 2" xfId="44" xr:uid="{93BDA4C4-3C3C-4CCD-8687-691050FE9A55}"/>
    <cellStyle name="Comma 3" xfId="45" xr:uid="{3D3FE0AA-44A7-4A4D-9375-7F849A0DA1E4}"/>
    <cellStyle name="Explanatory Text" xfId="38" builtinId="53" customBuiltin="1"/>
    <cellStyle name="Good" xfId="43" builtinId="26" customBuiltin="1"/>
    <cellStyle name="Heading 1" xfId="28" builtinId="16" customBuiltin="1"/>
    <cellStyle name="Heading 2" xfId="29" builtinId="17" customBuiltin="1"/>
    <cellStyle name="Heading 3" xfId="30" builtinId="18" customBuiltin="1"/>
    <cellStyle name="Heading 4" xfId="31" builtinId="19" customBuiltin="1"/>
    <cellStyle name="Input" xfId="25" builtinId="20" customBuiltin="1"/>
    <cellStyle name="Linked Cell" xfId="40" builtinId="24" customBuiltin="1"/>
    <cellStyle name="Neutral" xfId="35" builtinId="28" customBuiltin="1"/>
    <cellStyle name="Normal" xfId="0" builtinId="0" customBuiltin="1"/>
    <cellStyle name="Normal 2" xfId="46" xr:uid="{45C1A9E6-7CBB-4D91-8CC0-95951A4A87D0}"/>
    <cellStyle name="Note" xfId="39" builtinId="10" customBuiltin="1"/>
    <cellStyle name="Output" xfId="26" builtinId="21" customBuiltin="1"/>
    <cellStyle name="Title" xfId="34" builtinId="15" customBuiltin="1"/>
    <cellStyle name="Total" xfId="32" builtinId="25" customBuiltin="1"/>
    <cellStyle name="Warning Text" xfId="41" builtinId="11" customBuiltin="1"/>
    <cellStyle name="Обычный 4" xfId="36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>
          <a:extLst>
            <a:ext uri="{FF2B5EF4-FFF2-40B4-BE49-F238E27FC236}">
              <a16:creationId xmlns:a16="http://schemas.microsoft.com/office/drawing/2014/main" id="{5B3F18B0-A99E-4C13-AE74-22339C07A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>
          <a:extLst>
            <a:ext uri="{FF2B5EF4-FFF2-40B4-BE49-F238E27FC236}">
              <a16:creationId xmlns:a16="http://schemas.microsoft.com/office/drawing/2014/main" id="{1EF37236-5738-4EC2-89EF-A2CB1CC03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99E12-B7E3-4D0D-9273-5B39C3A2AFB6}">
  <dimension ref="A1:I66"/>
  <sheetViews>
    <sheetView tabSelected="1" zoomScaleNormal="100" workbookViewId="0">
      <selection activeCell="N14" sqref="N14"/>
    </sheetView>
  </sheetViews>
  <sheetFormatPr defaultRowHeight="15.75" x14ac:dyDescent="0.25"/>
  <cols>
    <col min="1" max="1" width="5.140625" style="120" customWidth="1"/>
    <col min="2" max="2" width="63.28515625" style="118" customWidth="1"/>
    <col min="3" max="3" width="25" style="118" customWidth="1"/>
    <col min="4" max="4" width="6.5703125" style="118" customWidth="1"/>
    <col min="5" max="5" width="7.7109375" style="118" customWidth="1"/>
    <col min="6" max="7" width="15" style="119" customWidth="1"/>
    <col min="8" max="8" width="15.28515625" style="119" customWidth="1"/>
    <col min="9" max="9" width="15" style="119" customWidth="1"/>
    <col min="10" max="16384" width="9.140625" style="118"/>
  </cols>
  <sheetData>
    <row r="1" spans="1:9" s="135" customFormat="1" ht="32.25" customHeight="1" x14ac:dyDescent="0.25">
      <c r="A1" s="139" t="s">
        <v>579</v>
      </c>
      <c r="B1" s="139"/>
      <c r="C1" s="139"/>
      <c r="D1" s="139"/>
      <c r="E1" s="139"/>
      <c r="F1" s="139"/>
      <c r="G1" s="139"/>
      <c r="H1" s="139"/>
      <c r="I1" s="139"/>
    </row>
    <row r="2" spans="1:9" s="135" customFormat="1" ht="21.75" customHeight="1" x14ac:dyDescent="0.25">
      <c r="A2" s="139" t="s">
        <v>578</v>
      </c>
      <c r="B2" s="139"/>
      <c r="C2" s="139"/>
      <c r="D2" s="139"/>
      <c r="E2" s="139"/>
      <c r="F2" s="139"/>
      <c r="G2" s="139"/>
      <c r="H2" s="139"/>
      <c r="I2" s="139"/>
    </row>
    <row r="3" spans="1:9" x14ac:dyDescent="0.25">
      <c r="F3" s="138"/>
      <c r="G3" s="138"/>
      <c r="H3" s="138"/>
      <c r="I3" s="137" t="s">
        <v>577</v>
      </c>
    </row>
    <row r="4" spans="1:9" ht="72.75" customHeight="1" x14ac:dyDescent="0.25">
      <c r="A4" s="136" t="s">
        <v>280</v>
      </c>
      <c r="B4" s="136" t="s">
        <v>576</v>
      </c>
      <c r="C4" s="136" t="s">
        <v>575</v>
      </c>
      <c r="D4" s="136" t="s">
        <v>574</v>
      </c>
      <c r="E4" s="136" t="s">
        <v>573</v>
      </c>
      <c r="F4" s="136" t="s">
        <v>572</v>
      </c>
      <c r="G4" s="136" t="s">
        <v>571</v>
      </c>
      <c r="H4" s="136" t="s">
        <v>570</v>
      </c>
      <c r="I4" s="136" t="s">
        <v>501</v>
      </c>
    </row>
    <row r="5" spans="1:9" s="135" customFormat="1" x14ac:dyDescent="0.25">
      <c r="A5" s="131">
        <v>1</v>
      </c>
      <c r="B5" s="130" t="s">
        <v>569</v>
      </c>
      <c r="C5" s="129" t="s">
        <v>524</v>
      </c>
      <c r="D5" s="128" t="s">
        <v>24</v>
      </c>
      <c r="E5" s="128">
        <v>3</v>
      </c>
      <c r="F5" s="127">
        <v>99000</v>
      </c>
      <c r="G5" s="127">
        <f>128150+94420</f>
        <v>222570</v>
      </c>
      <c r="H5" s="127">
        <v>700000</v>
      </c>
      <c r="I5" s="127">
        <f>SUM(F5:H5)</f>
        <v>1021570</v>
      </c>
    </row>
    <row r="6" spans="1:9" s="135" customFormat="1" x14ac:dyDescent="0.25">
      <c r="A6" s="131">
        <v>2</v>
      </c>
      <c r="B6" s="130" t="s">
        <v>543</v>
      </c>
      <c r="C6" s="129" t="s">
        <v>524</v>
      </c>
      <c r="D6" s="128" t="s">
        <v>24</v>
      </c>
      <c r="E6" s="128">
        <v>3</v>
      </c>
      <c r="F6" s="127">
        <v>99000</v>
      </c>
      <c r="G6" s="127">
        <f>128150+94420</f>
        <v>222570</v>
      </c>
      <c r="H6" s="127">
        <v>700000</v>
      </c>
      <c r="I6" s="127">
        <f>SUM(F6:H6)</f>
        <v>1021570</v>
      </c>
    </row>
    <row r="7" spans="1:9" s="135" customFormat="1" x14ac:dyDescent="0.25">
      <c r="A7" s="131">
        <v>3</v>
      </c>
      <c r="B7" s="130" t="s">
        <v>549</v>
      </c>
      <c r="C7" s="129" t="s">
        <v>568</v>
      </c>
      <c r="D7" s="128" t="s">
        <v>24</v>
      </c>
      <c r="E7" s="128">
        <v>3</v>
      </c>
      <c r="F7" s="127">
        <v>99000</v>
      </c>
      <c r="G7" s="127"/>
      <c r="H7" s="127"/>
      <c r="I7" s="127">
        <f>SUM(F7:H7)</f>
        <v>99000</v>
      </c>
    </row>
    <row r="8" spans="1:9" x14ac:dyDescent="0.25">
      <c r="A8" s="131">
        <v>4</v>
      </c>
      <c r="B8" s="130" t="s">
        <v>567</v>
      </c>
      <c r="C8" s="129" t="s">
        <v>502</v>
      </c>
      <c r="D8" s="128" t="s">
        <v>24</v>
      </c>
      <c r="E8" s="128">
        <v>14</v>
      </c>
      <c r="F8" s="127">
        <v>462000</v>
      </c>
      <c r="G8" s="127"/>
      <c r="H8" s="127"/>
      <c r="I8" s="127">
        <f>SUM(F8:H8)</f>
        <v>462000</v>
      </c>
    </row>
    <row r="9" spans="1:9" x14ac:dyDescent="0.25">
      <c r="A9" s="131">
        <v>5</v>
      </c>
      <c r="B9" s="130" t="s">
        <v>566</v>
      </c>
      <c r="C9" s="129" t="s">
        <v>502</v>
      </c>
      <c r="D9" s="128" t="s">
        <v>24</v>
      </c>
      <c r="E9" s="128">
        <v>14</v>
      </c>
      <c r="F9" s="127">
        <v>462000</v>
      </c>
      <c r="G9" s="134">
        <v>139975</v>
      </c>
      <c r="H9" s="134"/>
      <c r="I9" s="127">
        <f>SUM(F9:H9)</f>
        <v>601975</v>
      </c>
    </row>
    <row r="10" spans="1:9" x14ac:dyDescent="0.25">
      <c r="A10" s="131">
        <v>6</v>
      </c>
      <c r="B10" s="130" t="s">
        <v>565</v>
      </c>
      <c r="C10" s="129" t="s">
        <v>502</v>
      </c>
      <c r="D10" s="128" t="s">
        <v>24</v>
      </c>
      <c r="E10" s="128">
        <v>14</v>
      </c>
      <c r="F10" s="127">
        <v>462000</v>
      </c>
      <c r="G10" s="127">
        <v>195998</v>
      </c>
      <c r="H10" s="127"/>
      <c r="I10" s="127">
        <f>SUM(F10:H10)</f>
        <v>657998</v>
      </c>
    </row>
    <row r="11" spans="1:9" x14ac:dyDescent="0.25">
      <c r="A11" s="131">
        <v>7</v>
      </c>
      <c r="B11" s="130" t="s">
        <v>564</v>
      </c>
      <c r="C11" s="129" t="s">
        <v>502</v>
      </c>
      <c r="D11" s="128" t="s">
        <v>24</v>
      </c>
      <c r="E11" s="128">
        <v>14</v>
      </c>
      <c r="F11" s="127">
        <v>462000</v>
      </c>
      <c r="G11" s="127"/>
      <c r="H11" s="127"/>
      <c r="I11" s="127">
        <f>SUM(F11:H11)</f>
        <v>462000</v>
      </c>
    </row>
    <row r="12" spans="1:9" x14ac:dyDescent="0.25">
      <c r="A12" s="131">
        <v>8</v>
      </c>
      <c r="B12" s="130" t="s">
        <v>563</v>
      </c>
      <c r="C12" s="129" t="s">
        <v>502</v>
      </c>
      <c r="D12" s="128" t="s">
        <v>24</v>
      </c>
      <c r="E12" s="128">
        <v>14</v>
      </c>
      <c r="F12" s="127">
        <v>462000</v>
      </c>
      <c r="G12" s="127">
        <f>186650+186650</f>
        <v>373300</v>
      </c>
      <c r="H12" s="127"/>
      <c r="I12" s="127">
        <f>SUM(F12:H12)</f>
        <v>835300</v>
      </c>
    </row>
    <row r="13" spans="1:9" x14ac:dyDescent="0.25">
      <c r="A13" s="131">
        <v>9</v>
      </c>
      <c r="B13" s="130" t="s">
        <v>562</v>
      </c>
      <c r="C13" s="129" t="s">
        <v>502</v>
      </c>
      <c r="D13" s="128" t="s">
        <v>24</v>
      </c>
      <c r="E13" s="128">
        <v>14</v>
      </c>
      <c r="F13" s="127">
        <v>462000</v>
      </c>
      <c r="G13" s="127"/>
      <c r="H13" s="127"/>
      <c r="I13" s="127">
        <f>SUM(F13:H13)</f>
        <v>462000</v>
      </c>
    </row>
    <row r="14" spans="1:9" x14ac:dyDescent="0.25">
      <c r="A14" s="131">
        <v>10</v>
      </c>
      <c r="B14" s="130" t="s">
        <v>561</v>
      </c>
      <c r="C14" s="129" t="s">
        <v>502</v>
      </c>
      <c r="D14" s="128" t="s">
        <v>24</v>
      </c>
      <c r="E14" s="128">
        <v>14</v>
      </c>
      <c r="F14" s="127">
        <v>462000</v>
      </c>
      <c r="G14" s="127"/>
      <c r="H14" s="127"/>
      <c r="I14" s="127">
        <f>SUM(F14:H14)</f>
        <v>462000</v>
      </c>
    </row>
    <row r="15" spans="1:9" x14ac:dyDescent="0.25">
      <c r="A15" s="131">
        <v>11</v>
      </c>
      <c r="B15" s="130" t="s">
        <v>560</v>
      </c>
      <c r="C15" s="129" t="s">
        <v>502</v>
      </c>
      <c r="D15" s="128" t="s">
        <v>24</v>
      </c>
      <c r="E15" s="128">
        <v>14</v>
      </c>
      <c r="F15" s="127">
        <v>462000</v>
      </c>
      <c r="G15" s="127">
        <v>104000</v>
      </c>
      <c r="H15" s="127"/>
      <c r="I15" s="127">
        <f>SUM(F15:H15)</f>
        <v>566000</v>
      </c>
    </row>
    <row r="16" spans="1:9" x14ac:dyDescent="0.25">
      <c r="A16" s="131">
        <v>12</v>
      </c>
      <c r="B16" s="130" t="s">
        <v>559</v>
      </c>
      <c r="C16" s="129" t="s">
        <v>502</v>
      </c>
      <c r="D16" s="128" t="s">
        <v>24</v>
      </c>
      <c r="E16" s="128">
        <v>14</v>
      </c>
      <c r="F16" s="127">
        <v>462000</v>
      </c>
      <c r="G16" s="127">
        <v>104000</v>
      </c>
      <c r="H16" s="127"/>
      <c r="I16" s="127">
        <f>SUM(F16:H16)</f>
        <v>566000</v>
      </c>
    </row>
    <row r="17" spans="1:9" s="133" customFormat="1" x14ac:dyDescent="0.25">
      <c r="A17" s="131">
        <v>13</v>
      </c>
      <c r="B17" s="130" t="s">
        <v>558</v>
      </c>
      <c r="C17" s="129" t="s">
        <v>502</v>
      </c>
      <c r="D17" s="128" t="s">
        <v>24</v>
      </c>
      <c r="E17" s="128">
        <v>14</v>
      </c>
      <c r="F17" s="127">
        <v>462000</v>
      </c>
      <c r="G17" s="127"/>
      <c r="H17" s="134"/>
      <c r="I17" s="134">
        <f>SUM(F17:H17)</f>
        <v>462000</v>
      </c>
    </row>
    <row r="18" spans="1:9" x14ac:dyDescent="0.25">
      <c r="A18" s="131">
        <v>14</v>
      </c>
      <c r="B18" s="130" t="s">
        <v>557</v>
      </c>
      <c r="C18" s="129" t="s">
        <v>502</v>
      </c>
      <c r="D18" s="128" t="s">
        <v>24</v>
      </c>
      <c r="E18" s="128">
        <v>14</v>
      </c>
      <c r="F18" s="127">
        <v>462000</v>
      </c>
      <c r="G18" s="127"/>
      <c r="H18" s="127"/>
      <c r="I18" s="127">
        <f>SUM(F18:H18)</f>
        <v>462000</v>
      </c>
    </row>
    <row r="19" spans="1:9" x14ac:dyDescent="0.25">
      <c r="A19" s="131">
        <v>15</v>
      </c>
      <c r="B19" s="130" t="s">
        <v>556</v>
      </c>
      <c r="C19" s="129" t="s">
        <v>502</v>
      </c>
      <c r="D19" s="128" t="s">
        <v>24</v>
      </c>
      <c r="E19" s="128">
        <v>14</v>
      </c>
      <c r="F19" s="127">
        <v>462000</v>
      </c>
      <c r="G19" s="127"/>
      <c r="H19" s="127"/>
      <c r="I19" s="127">
        <f>SUM(F19:H19)</f>
        <v>462000</v>
      </c>
    </row>
    <row r="20" spans="1:9" x14ac:dyDescent="0.25">
      <c r="A20" s="131">
        <v>16</v>
      </c>
      <c r="B20" s="130" t="s">
        <v>555</v>
      </c>
      <c r="C20" s="129" t="s">
        <v>502</v>
      </c>
      <c r="D20" s="128" t="s">
        <v>24</v>
      </c>
      <c r="E20" s="128">
        <v>14</v>
      </c>
      <c r="F20" s="127">
        <v>462000</v>
      </c>
      <c r="G20" s="127"/>
      <c r="H20" s="127"/>
      <c r="I20" s="127">
        <f>SUM(F20:H20)</f>
        <v>462000</v>
      </c>
    </row>
    <row r="21" spans="1:9" x14ac:dyDescent="0.25">
      <c r="A21" s="131">
        <v>17</v>
      </c>
      <c r="B21" s="130" t="s">
        <v>554</v>
      </c>
      <c r="C21" s="129" t="s">
        <v>502</v>
      </c>
      <c r="D21" s="128" t="s">
        <v>24</v>
      </c>
      <c r="E21" s="128">
        <v>14</v>
      </c>
      <c r="F21" s="127">
        <v>462000</v>
      </c>
      <c r="G21" s="127"/>
      <c r="H21" s="127"/>
      <c r="I21" s="127">
        <f>SUM(F21:H21)</f>
        <v>462000</v>
      </c>
    </row>
    <row r="22" spans="1:9" x14ac:dyDescent="0.25">
      <c r="A22" s="131">
        <v>18</v>
      </c>
      <c r="B22" s="130" t="s">
        <v>553</v>
      </c>
      <c r="C22" s="129" t="s">
        <v>502</v>
      </c>
      <c r="D22" s="128" t="s">
        <v>24</v>
      </c>
      <c r="E22" s="128">
        <v>14</v>
      </c>
      <c r="F22" s="127">
        <v>462000</v>
      </c>
      <c r="G22" s="127"/>
      <c r="H22" s="127"/>
      <c r="I22" s="127">
        <f>SUM(F22:H22)</f>
        <v>462000</v>
      </c>
    </row>
    <row r="23" spans="1:9" x14ac:dyDescent="0.25">
      <c r="A23" s="131">
        <v>19</v>
      </c>
      <c r="B23" s="130" t="s">
        <v>541</v>
      </c>
      <c r="C23" s="129" t="s">
        <v>552</v>
      </c>
      <c r="D23" s="128" t="s">
        <v>24</v>
      </c>
      <c r="E23" s="128">
        <v>5</v>
      </c>
      <c r="F23" s="127">
        <v>198000</v>
      </c>
      <c r="G23" s="127">
        <f>188580+146000</f>
        <v>334580</v>
      </c>
      <c r="H23" s="127">
        <f>460000+250000+600000</f>
        <v>1310000</v>
      </c>
      <c r="I23" s="127">
        <f>SUM(F23:H23)</f>
        <v>1842580</v>
      </c>
    </row>
    <row r="24" spans="1:9" x14ac:dyDescent="0.25">
      <c r="A24" s="131">
        <v>20</v>
      </c>
      <c r="B24" s="130" t="s">
        <v>537</v>
      </c>
      <c r="C24" s="128" t="s">
        <v>551</v>
      </c>
      <c r="D24" s="128" t="s">
        <v>24</v>
      </c>
      <c r="E24" s="128">
        <v>2</v>
      </c>
      <c r="F24" s="127">
        <v>66000</v>
      </c>
      <c r="G24" s="127">
        <f>128600+128600</f>
        <v>257200</v>
      </c>
      <c r="H24" s="127">
        <v>200000</v>
      </c>
      <c r="I24" s="127">
        <f>SUM(F24:H24)</f>
        <v>523200</v>
      </c>
    </row>
    <row r="25" spans="1:9" x14ac:dyDescent="0.25">
      <c r="A25" s="131">
        <v>21</v>
      </c>
      <c r="B25" s="130" t="s">
        <v>550</v>
      </c>
      <c r="C25" s="129" t="s">
        <v>538</v>
      </c>
      <c r="D25" s="128" t="s">
        <v>24</v>
      </c>
      <c r="E25" s="128">
        <v>5</v>
      </c>
      <c r="F25" s="127">
        <v>165000</v>
      </c>
      <c r="G25" s="127">
        <f>120730+105000</f>
        <v>225730</v>
      </c>
      <c r="H25" s="127"/>
      <c r="I25" s="127">
        <f>SUM(F25:H25)</f>
        <v>390730</v>
      </c>
    </row>
    <row r="26" spans="1:9" x14ac:dyDescent="0.25">
      <c r="A26" s="131">
        <v>22</v>
      </c>
      <c r="B26" s="130" t="s">
        <v>549</v>
      </c>
      <c r="C26" s="129" t="s">
        <v>548</v>
      </c>
      <c r="D26" s="128" t="s">
        <v>24</v>
      </c>
      <c r="E26" s="128">
        <v>6</v>
      </c>
      <c r="F26" s="127">
        <f>99000+99000</f>
        <v>198000</v>
      </c>
      <c r="G26" s="127"/>
      <c r="H26" s="127"/>
      <c r="I26" s="127">
        <f>SUM(F26:H26)</f>
        <v>198000</v>
      </c>
    </row>
    <row r="27" spans="1:9" x14ac:dyDescent="0.25">
      <c r="A27" s="131">
        <v>23</v>
      </c>
      <c r="B27" s="130" t="s">
        <v>547</v>
      </c>
      <c r="C27" s="129" t="s">
        <v>538</v>
      </c>
      <c r="D27" s="128" t="s">
        <v>24</v>
      </c>
      <c r="E27" s="128">
        <v>4</v>
      </c>
      <c r="F27" s="127">
        <v>132000</v>
      </c>
      <c r="G27" s="127">
        <f>105000+105000</f>
        <v>210000</v>
      </c>
      <c r="H27" s="127"/>
      <c r="I27" s="127">
        <f>SUM(F27:H27)</f>
        <v>342000</v>
      </c>
    </row>
    <row r="28" spans="1:9" x14ac:dyDescent="0.25">
      <c r="A28" s="131">
        <v>24</v>
      </c>
      <c r="B28" s="130" t="s">
        <v>533</v>
      </c>
      <c r="C28" s="129" t="s">
        <v>538</v>
      </c>
      <c r="D28" s="128" t="s">
        <v>24</v>
      </c>
      <c r="E28" s="128">
        <v>7</v>
      </c>
      <c r="F28" s="127">
        <v>231000</v>
      </c>
      <c r="G28" s="127">
        <f>105000+105000</f>
        <v>210000</v>
      </c>
      <c r="H28" s="127">
        <f>800000+1320000</f>
        <v>2120000</v>
      </c>
      <c r="I28" s="127">
        <f>SUM(F28:H28)</f>
        <v>2561000</v>
      </c>
    </row>
    <row r="29" spans="1:9" x14ac:dyDescent="0.25">
      <c r="A29" s="131">
        <v>25</v>
      </c>
      <c r="B29" s="130" t="s">
        <v>546</v>
      </c>
      <c r="C29" s="129" t="s">
        <v>544</v>
      </c>
      <c r="D29" s="128" t="s">
        <v>24</v>
      </c>
      <c r="E29" s="128">
        <v>5</v>
      </c>
      <c r="F29" s="127">
        <v>165000</v>
      </c>
      <c r="G29" s="127">
        <v>135570</v>
      </c>
      <c r="H29" s="127">
        <f>500000+330000+700000</f>
        <v>1530000</v>
      </c>
      <c r="I29" s="127">
        <f>SUM(F29:H29)</f>
        <v>1830570</v>
      </c>
    </row>
    <row r="30" spans="1:9" x14ac:dyDescent="0.25">
      <c r="A30" s="131">
        <v>26</v>
      </c>
      <c r="B30" s="130" t="s">
        <v>537</v>
      </c>
      <c r="C30" s="129" t="s">
        <v>544</v>
      </c>
      <c r="D30" s="128" t="s">
        <v>24</v>
      </c>
      <c r="E30" s="128">
        <v>5</v>
      </c>
      <c r="F30" s="127">
        <v>165000</v>
      </c>
      <c r="G30" s="127">
        <v>135570</v>
      </c>
      <c r="H30" s="127">
        <f>300000+250000+550000</f>
        <v>1100000</v>
      </c>
      <c r="I30" s="127">
        <f>SUM(F30:H30)</f>
        <v>1400570</v>
      </c>
    </row>
    <row r="31" spans="1:9" x14ac:dyDescent="0.25">
      <c r="A31" s="131">
        <v>27</v>
      </c>
      <c r="B31" s="130" t="s">
        <v>545</v>
      </c>
      <c r="C31" s="129" t="s">
        <v>544</v>
      </c>
      <c r="D31" s="128" t="s">
        <v>24</v>
      </c>
      <c r="E31" s="128">
        <v>5</v>
      </c>
      <c r="F31" s="127">
        <v>165000</v>
      </c>
      <c r="G31" s="127">
        <v>135570</v>
      </c>
      <c r="H31" s="127">
        <f>300000+250000+550000</f>
        <v>1100000</v>
      </c>
      <c r="I31" s="127">
        <f>SUM(F31:H31)</f>
        <v>1400570</v>
      </c>
    </row>
    <row r="32" spans="1:9" x14ac:dyDescent="0.25">
      <c r="A32" s="131">
        <v>28</v>
      </c>
      <c r="B32" s="130" t="s">
        <v>543</v>
      </c>
      <c r="C32" s="129" t="s">
        <v>542</v>
      </c>
      <c r="D32" s="128" t="s">
        <v>24</v>
      </c>
      <c r="E32" s="128">
        <v>2</v>
      </c>
      <c r="F32" s="127">
        <v>66000</v>
      </c>
      <c r="G32" s="127">
        <f>146000+146000</f>
        <v>292000</v>
      </c>
      <c r="H32" s="127">
        <v>350000</v>
      </c>
      <c r="I32" s="127">
        <f>SUM(F32:H32)</f>
        <v>708000</v>
      </c>
    </row>
    <row r="33" spans="1:9" x14ac:dyDescent="0.25">
      <c r="A33" s="131">
        <v>29</v>
      </c>
      <c r="B33" s="130" t="s">
        <v>541</v>
      </c>
      <c r="C33" s="129" t="s">
        <v>540</v>
      </c>
      <c r="D33" s="128" t="s">
        <v>24</v>
      </c>
      <c r="E33" s="128">
        <v>2</v>
      </c>
      <c r="F33" s="127">
        <v>66000</v>
      </c>
      <c r="G33" s="127">
        <v>105000</v>
      </c>
      <c r="H33" s="127">
        <v>300000</v>
      </c>
      <c r="I33" s="127">
        <f>SUM(F33:H33)</f>
        <v>471000</v>
      </c>
    </row>
    <row r="34" spans="1:9" x14ac:dyDescent="0.25">
      <c r="A34" s="131">
        <v>30</v>
      </c>
      <c r="B34" s="130" t="s">
        <v>539</v>
      </c>
      <c r="C34" s="129" t="s">
        <v>538</v>
      </c>
      <c r="D34" s="128" t="s">
        <v>24</v>
      </c>
      <c r="E34" s="128">
        <v>3</v>
      </c>
      <c r="F34" s="127">
        <v>99000</v>
      </c>
      <c r="G34" s="127">
        <f>170000+170000</f>
        <v>340000</v>
      </c>
      <c r="H34" s="127">
        <v>900000</v>
      </c>
      <c r="I34" s="127">
        <f>SUM(F34:H34)</f>
        <v>1339000</v>
      </c>
    </row>
    <row r="35" spans="1:9" x14ac:dyDescent="0.25">
      <c r="A35" s="131">
        <v>31</v>
      </c>
      <c r="B35" s="130" t="s">
        <v>537</v>
      </c>
      <c r="C35" s="129" t="s">
        <v>536</v>
      </c>
      <c r="D35" s="131" t="s">
        <v>24</v>
      </c>
      <c r="E35" s="128">
        <v>4</v>
      </c>
      <c r="F35" s="127">
        <v>132000</v>
      </c>
      <c r="G35" s="127"/>
      <c r="H35" s="127"/>
      <c r="I35" s="127">
        <f>SUM(F35:H35)</f>
        <v>132000</v>
      </c>
    </row>
    <row r="36" spans="1:9" x14ac:dyDescent="0.25">
      <c r="A36" s="131">
        <v>32</v>
      </c>
      <c r="B36" s="130" t="s">
        <v>535</v>
      </c>
      <c r="C36" s="129" t="s">
        <v>534</v>
      </c>
      <c r="D36" s="131" t="s">
        <v>24</v>
      </c>
      <c r="E36" s="128">
        <v>5</v>
      </c>
      <c r="F36" s="127">
        <v>165000</v>
      </c>
      <c r="G36" s="127">
        <f>280000+10000</f>
        <v>290000</v>
      </c>
      <c r="H36" s="127">
        <f>250000+1350000</f>
        <v>1600000</v>
      </c>
      <c r="I36" s="127">
        <f>SUM(F36:H36)</f>
        <v>2055000</v>
      </c>
    </row>
    <row r="37" spans="1:9" x14ac:dyDescent="0.25">
      <c r="A37" s="131">
        <v>33</v>
      </c>
      <c r="B37" s="130" t="s">
        <v>533</v>
      </c>
      <c r="C37" s="129" t="s">
        <v>532</v>
      </c>
      <c r="D37" s="128" t="s">
        <v>24</v>
      </c>
      <c r="E37" s="128">
        <v>4</v>
      </c>
      <c r="F37" s="127">
        <v>132000</v>
      </c>
      <c r="G37" s="127">
        <f>330000+386150</f>
        <v>716150</v>
      </c>
      <c r="H37" s="127">
        <f>1320000+650000+325000</f>
        <v>2295000</v>
      </c>
      <c r="I37" s="127">
        <f>SUM(F37:H37)</f>
        <v>3143150</v>
      </c>
    </row>
    <row r="38" spans="1:9" x14ac:dyDescent="0.25">
      <c r="A38" s="131">
        <v>34</v>
      </c>
      <c r="B38" s="130" t="s">
        <v>531</v>
      </c>
      <c r="C38" s="129" t="s">
        <v>524</v>
      </c>
      <c r="D38" s="128" t="s">
        <v>24</v>
      </c>
      <c r="E38" s="128">
        <v>5</v>
      </c>
      <c r="F38" s="127">
        <v>165000</v>
      </c>
      <c r="G38" s="127">
        <f>145370+104690+10000+3000</f>
        <v>263060</v>
      </c>
      <c r="H38" s="127">
        <v>1400000</v>
      </c>
      <c r="I38" s="127">
        <f>SUM(F38:H38)</f>
        <v>1828060</v>
      </c>
    </row>
    <row r="39" spans="1:9" x14ac:dyDescent="0.25">
      <c r="A39" s="131">
        <v>35</v>
      </c>
      <c r="B39" s="130" t="s">
        <v>530</v>
      </c>
      <c r="C39" s="129" t="s">
        <v>524</v>
      </c>
      <c r="D39" s="128" t="s">
        <v>24</v>
      </c>
      <c r="E39" s="128">
        <v>4</v>
      </c>
      <c r="F39" s="127">
        <v>132000</v>
      </c>
      <c r="G39" s="127"/>
      <c r="H39" s="127">
        <v>1050000</v>
      </c>
      <c r="I39" s="127">
        <f>SUM(F39:H39)</f>
        <v>1182000</v>
      </c>
    </row>
    <row r="40" spans="1:9" x14ac:dyDescent="0.25">
      <c r="A40" s="131">
        <v>36</v>
      </c>
      <c r="B40" s="130" t="s">
        <v>529</v>
      </c>
      <c r="C40" s="129" t="s">
        <v>524</v>
      </c>
      <c r="D40" s="128" t="s">
        <v>24</v>
      </c>
      <c r="E40" s="128">
        <v>5</v>
      </c>
      <c r="F40" s="127">
        <v>165000</v>
      </c>
      <c r="G40" s="127">
        <v>97930</v>
      </c>
      <c r="H40" s="127">
        <v>1200000</v>
      </c>
      <c r="I40" s="127">
        <f>SUM(F40:H40)</f>
        <v>1462930</v>
      </c>
    </row>
    <row r="41" spans="1:9" x14ac:dyDescent="0.25">
      <c r="A41" s="131">
        <v>37</v>
      </c>
      <c r="B41" s="130" t="s">
        <v>528</v>
      </c>
      <c r="C41" s="129" t="s">
        <v>524</v>
      </c>
      <c r="D41" s="128" t="s">
        <v>24</v>
      </c>
      <c r="E41" s="128">
        <v>5</v>
      </c>
      <c r="F41" s="127">
        <v>165000</v>
      </c>
      <c r="G41" s="127">
        <f>97930+40000</f>
        <v>137930</v>
      </c>
      <c r="H41" s="127">
        <v>1200000</v>
      </c>
      <c r="I41" s="127">
        <f>SUM(F41:H41)</f>
        <v>1502930</v>
      </c>
    </row>
    <row r="42" spans="1:9" x14ac:dyDescent="0.25">
      <c r="A42" s="131">
        <v>38</v>
      </c>
      <c r="B42" s="132" t="s">
        <v>527</v>
      </c>
      <c r="C42" s="129" t="s">
        <v>524</v>
      </c>
      <c r="D42" s="128" t="s">
        <v>24</v>
      </c>
      <c r="E42" s="128">
        <v>5</v>
      </c>
      <c r="F42" s="127">
        <v>165000</v>
      </c>
      <c r="G42" s="127">
        <f>97930+104690</f>
        <v>202620</v>
      </c>
      <c r="H42" s="127">
        <v>1200000</v>
      </c>
      <c r="I42" s="127">
        <f>SUM(F42:H42)</f>
        <v>1567620</v>
      </c>
    </row>
    <row r="43" spans="1:9" x14ac:dyDescent="0.25">
      <c r="A43" s="131">
        <v>39</v>
      </c>
      <c r="B43" s="130" t="s">
        <v>526</v>
      </c>
      <c r="C43" s="129" t="s">
        <v>524</v>
      </c>
      <c r="D43" s="128" t="s">
        <v>24</v>
      </c>
      <c r="E43" s="128">
        <v>5</v>
      </c>
      <c r="F43" s="127">
        <v>165000</v>
      </c>
      <c r="G43" s="127">
        <f>97930+104690</f>
        <v>202620</v>
      </c>
      <c r="H43" s="127">
        <v>1200000</v>
      </c>
      <c r="I43" s="127">
        <f>SUM(F43:H43)</f>
        <v>1567620</v>
      </c>
    </row>
    <row r="44" spans="1:9" x14ac:dyDescent="0.25">
      <c r="A44" s="131">
        <v>40</v>
      </c>
      <c r="B44" s="130" t="s">
        <v>525</v>
      </c>
      <c r="C44" s="129" t="s">
        <v>524</v>
      </c>
      <c r="D44" s="128" t="s">
        <v>24</v>
      </c>
      <c r="E44" s="128">
        <v>5</v>
      </c>
      <c r="F44" s="127">
        <v>165000</v>
      </c>
      <c r="G44" s="127">
        <f>97930+104690</f>
        <v>202620</v>
      </c>
      <c r="H44" s="127">
        <v>1500000</v>
      </c>
      <c r="I44" s="127">
        <f>SUM(F44:H44)</f>
        <v>1867620</v>
      </c>
    </row>
    <row r="45" spans="1:9" x14ac:dyDescent="0.25">
      <c r="A45" s="131">
        <v>41</v>
      </c>
      <c r="B45" s="130" t="s">
        <v>523</v>
      </c>
      <c r="C45" s="129" t="s">
        <v>502</v>
      </c>
      <c r="D45" s="128" t="s">
        <v>24</v>
      </c>
      <c r="E45" s="128">
        <v>13</v>
      </c>
      <c r="F45" s="127">
        <v>429000</v>
      </c>
      <c r="G45" s="127"/>
      <c r="H45" s="127"/>
      <c r="I45" s="127">
        <f>SUM(F45:H45)</f>
        <v>429000</v>
      </c>
    </row>
    <row r="46" spans="1:9" x14ac:dyDescent="0.25">
      <c r="A46" s="131">
        <v>42</v>
      </c>
      <c r="B46" s="130" t="s">
        <v>522</v>
      </c>
      <c r="C46" s="129" t="s">
        <v>502</v>
      </c>
      <c r="D46" s="128" t="s">
        <v>24</v>
      </c>
      <c r="E46" s="128">
        <v>13</v>
      </c>
      <c r="F46" s="127">
        <v>429000</v>
      </c>
      <c r="G46" s="127"/>
      <c r="H46" s="127"/>
      <c r="I46" s="127">
        <f>SUM(F46:H46)</f>
        <v>429000</v>
      </c>
    </row>
    <row r="47" spans="1:9" x14ac:dyDescent="0.25">
      <c r="A47" s="131">
        <v>43</v>
      </c>
      <c r="B47" s="130" t="s">
        <v>521</v>
      </c>
      <c r="C47" s="129" t="s">
        <v>502</v>
      </c>
      <c r="D47" s="128" t="s">
        <v>24</v>
      </c>
      <c r="E47" s="128">
        <v>13</v>
      </c>
      <c r="F47" s="127">
        <v>429000</v>
      </c>
      <c r="G47" s="127"/>
      <c r="H47" s="127"/>
      <c r="I47" s="127">
        <f>SUM(F47:H47)</f>
        <v>429000</v>
      </c>
    </row>
    <row r="48" spans="1:9" x14ac:dyDescent="0.25">
      <c r="A48" s="131">
        <v>44</v>
      </c>
      <c r="B48" s="130" t="s">
        <v>520</v>
      </c>
      <c r="C48" s="129" t="s">
        <v>502</v>
      </c>
      <c r="D48" s="128" t="s">
        <v>24</v>
      </c>
      <c r="E48" s="128">
        <v>13</v>
      </c>
      <c r="F48" s="127">
        <v>429000</v>
      </c>
      <c r="G48" s="127"/>
      <c r="H48" s="127"/>
      <c r="I48" s="127">
        <f>SUM(F48:H48)</f>
        <v>429000</v>
      </c>
    </row>
    <row r="49" spans="1:9" x14ac:dyDescent="0.25">
      <c r="A49" s="131">
        <v>45</v>
      </c>
      <c r="B49" s="130" t="s">
        <v>519</v>
      </c>
      <c r="C49" s="129" t="s">
        <v>502</v>
      </c>
      <c r="D49" s="128" t="s">
        <v>24</v>
      </c>
      <c r="E49" s="128">
        <v>13</v>
      </c>
      <c r="F49" s="127">
        <v>429000</v>
      </c>
      <c r="G49" s="127"/>
      <c r="H49" s="127"/>
      <c r="I49" s="127">
        <f>SUM(F49:H49)</f>
        <v>429000</v>
      </c>
    </row>
    <row r="50" spans="1:9" x14ac:dyDescent="0.25">
      <c r="A50" s="131">
        <v>46</v>
      </c>
      <c r="B50" s="130" t="s">
        <v>518</v>
      </c>
      <c r="C50" s="129" t="s">
        <v>502</v>
      </c>
      <c r="D50" s="128" t="s">
        <v>24</v>
      </c>
      <c r="E50" s="128">
        <v>13</v>
      </c>
      <c r="F50" s="127">
        <v>429000</v>
      </c>
      <c r="G50" s="127"/>
      <c r="H50" s="127"/>
      <c r="I50" s="127">
        <f>SUM(F50:H50)</f>
        <v>429000</v>
      </c>
    </row>
    <row r="51" spans="1:9" x14ac:dyDescent="0.25">
      <c r="A51" s="131">
        <v>47</v>
      </c>
      <c r="B51" s="130" t="s">
        <v>517</v>
      </c>
      <c r="C51" s="129" t="s">
        <v>502</v>
      </c>
      <c r="D51" s="128" t="s">
        <v>24</v>
      </c>
      <c r="E51" s="128">
        <v>13</v>
      </c>
      <c r="F51" s="127">
        <v>429000</v>
      </c>
      <c r="G51" s="127"/>
      <c r="H51" s="127"/>
      <c r="I51" s="127">
        <f>SUM(F51:H51)</f>
        <v>429000</v>
      </c>
    </row>
    <row r="52" spans="1:9" x14ac:dyDescent="0.25">
      <c r="A52" s="131">
        <v>48</v>
      </c>
      <c r="B52" s="130" t="s">
        <v>516</v>
      </c>
      <c r="C52" s="129" t="s">
        <v>502</v>
      </c>
      <c r="D52" s="128" t="s">
        <v>24</v>
      </c>
      <c r="E52" s="128">
        <v>13</v>
      </c>
      <c r="F52" s="127">
        <v>429000</v>
      </c>
      <c r="G52" s="127"/>
      <c r="H52" s="127"/>
      <c r="I52" s="127">
        <f>SUM(F52:H52)</f>
        <v>429000</v>
      </c>
    </row>
    <row r="53" spans="1:9" x14ac:dyDescent="0.25">
      <c r="A53" s="131">
        <v>49</v>
      </c>
      <c r="B53" s="130" t="s">
        <v>515</v>
      </c>
      <c r="C53" s="129" t="s">
        <v>502</v>
      </c>
      <c r="D53" s="128" t="s">
        <v>24</v>
      </c>
      <c r="E53" s="128">
        <v>13</v>
      </c>
      <c r="F53" s="127">
        <v>429000</v>
      </c>
      <c r="G53" s="127"/>
      <c r="H53" s="127"/>
      <c r="I53" s="127">
        <f>SUM(F53:H53)</f>
        <v>429000</v>
      </c>
    </row>
    <row r="54" spans="1:9" x14ac:dyDescent="0.25">
      <c r="A54" s="131">
        <v>50</v>
      </c>
      <c r="B54" s="130" t="s">
        <v>514</v>
      </c>
      <c r="C54" s="129" t="s">
        <v>502</v>
      </c>
      <c r="D54" s="128" t="s">
        <v>24</v>
      </c>
      <c r="E54" s="128">
        <v>13</v>
      </c>
      <c r="F54" s="127">
        <v>429000</v>
      </c>
      <c r="G54" s="127">
        <f>118380+94420</f>
        <v>212800</v>
      </c>
      <c r="H54" s="127"/>
      <c r="I54" s="127">
        <f>SUM(F54:H54)</f>
        <v>641800</v>
      </c>
    </row>
    <row r="55" spans="1:9" x14ac:dyDescent="0.25">
      <c r="A55" s="131">
        <v>51</v>
      </c>
      <c r="B55" s="130" t="s">
        <v>513</v>
      </c>
      <c r="C55" s="129" t="s">
        <v>502</v>
      </c>
      <c r="D55" s="128" t="s">
        <v>24</v>
      </c>
      <c r="E55" s="128">
        <v>13</v>
      </c>
      <c r="F55" s="127">
        <v>429000</v>
      </c>
      <c r="G55" s="127">
        <f>118380+94420</f>
        <v>212800</v>
      </c>
      <c r="H55" s="127"/>
      <c r="I55" s="127">
        <f>SUM(F55:H55)</f>
        <v>641800</v>
      </c>
    </row>
    <row r="56" spans="1:9" x14ac:dyDescent="0.25">
      <c r="A56" s="131">
        <v>52</v>
      </c>
      <c r="B56" s="130" t="s">
        <v>512</v>
      </c>
      <c r="C56" s="129" t="s">
        <v>502</v>
      </c>
      <c r="D56" s="128" t="s">
        <v>24</v>
      </c>
      <c r="E56" s="128">
        <v>13</v>
      </c>
      <c r="F56" s="127">
        <v>429000</v>
      </c>
      <c r="G56" s="127">
        <v>170300</v>
      </c>
      <c r="H56" s="127"/>
      <c r="I56" s="127">
        <f>SUM(F56:H56)</f>
        <v>599300</v>
      </c>
    </row>
    <row r="57" spans="1:9" x14ac:dyDescent="0.25">
      <c r="A57" s="131">
        <v>53</v>
      </c>
      <c r="B57" s="130" t="s">
        <v>511</v>
      </c>
      <c r="C57" s="129" t="s">
        <v>502</v>
      </c>
      <c r="D57" s="128" t="s">
        <v>24</v>
      </c>
      <c r="E57" s="128">
        <v>13</v>
      </c>
      <c r="F57" s="127">
        <v>429000</v>
      </c>
      <c r="G57" s="127">
        <f>195660+186650</f>
        <v>382310</v>
      </c>
      <c r="H57" s="127"/>
      <c r="I57" s="127">
        <f>SUM(F57:H57)</f>
        <v>811310</v>
      </c>
    </row>
    <row r="58" spans="1:9" x14ac:dyDescent="0.25">
      <c r="A58" s="131">
        <v>54</v>
      </c>
      <c r="B58" s="130" t="s">
        <v>510</v>
      </c>
      <c r="C58" s="129" t="s">
        <v>502</v>
      </c>
      <c r="D58" s="128" t="s">
        <v>24</v>
      </c>
      <c r="E58" s="128">
        <v>13</v>
      </c>
      <c r="F58" s="127">
        <f>132000+306000</f>
        <v>438000</v>
      </c>
      <c r="G58" s="127"/>
      <c r="H58" s="127"/>
      <c r="I58" s="127">
        <f>SUM(F58:H58)</f>
        <v>438000</v>
      </c>
    </row>
    <row r="59" spans="1:9" x14ac:dyDescent="0.25">
      <c r="A59" s="131">
        <v>55</v>
      </c>
      <c r="B59" s="130" t="s">
        <v>509</v>
      </c>
      <c r="C59" s="129" t="s">
        <v>502</v>
      </c>
      <c r="D59" s="128" t="s">
        <v>24</v>
      </c>
      <c r="E59" s="128">
        <v>13</v>
      </c>
      <c r="F59" s="127">
        <v>438000</v>
      </c>
      <c r="G59" s="127"/>
      <c r="H59" s="127"/>
      <c r="I59" s="127">
        <f>SUM(F59:H59)</f>
        <v>438000</v>
      </c>
    </row>
    <row r="60" spans="1:9" x14ac:dyDescent="0.25">
      <c r="A60" s="131">
        <v>56</v>
      </c>
      <c r="B60" s="130" t="s">
        <v>508</v>
      </c>
      <c r="C60" s="129" t="s">
        <v>502</v>
      </c>
      <c r="D60" s="128" t="s">
        <v>24</v>
      </c>
      <c r="E60" s="128">
        <v>13</v>
      </c>
      <c r="F60" s="127">
        <v>438000</v>
      </c>
      <c r="G60" s="127"/>
      <c r="H60" s="127"/>
      <c r="I60" s="127">
        <f>SUM(F60:H60)</f>
        <v>438000</v>
      </c>
    </row>
    <row r="61" spans="1:9" x14ac:dyDescent="0.25">
      <c r="A61" s="131">
        <v>57</v>
      </c>
      <c r="B61" s="130" t="s">
        <v>507</v>
      </c>
      <c r="C61" s="129" t="s">
        <v>502</v>
      </c>
      <c r="D61" s="128" t="s">
        <v>24</v>
      </c>
      <c r="E61" s="128">
        <v>13</v>
      </c>
      <c r="F61" s="127">
        <v>438000</v>
      </c>
      <c r="G61" s="127"/>
      <c r="H61" s="127"/>
      <c r="I61" s="127">
        <f>SUM(F61:H61)</f>
        <v>438000</v>
      </c>
    </row>
    <row r="62" spans="1:9" x14ac:dyDescent="0.25">
      <c r="A62" s="131">
        <v>58</v>
      </c>
      <c r="B62" s="130" t="s">
        <v>506</v>
      </c>
      <c r="C62" s="129" t="s">
        <v>502</v>
      </c>
      <c r="D62" s="128" t="s">
        <v>24</v>
      </c>
      <c r="E62" s="128">
        <v>13</v>
      </c>
      <c r="F62" s="127">
        <v>438000</v>
      </c>
      <c r="G62" s="127"/>
      <c r="H62" s="127"/>
      <c r="I62" s="127">
        <f>SUM(F62:H62)</f>
        <v>438000</v>
      </c>
    </row>
    <row r="63" spans="1:9" x14ac:dyDescent="0.25">
      <c r="A63" s="131">
        <v>59</v>
      </c>
      <c r="B63" s="130" t="s">
        <v>505</v>
      </c>
      <c r="C63" s="129" t="s">
        <v>502</v>
      </c>
      <c r="D63" s="128" t="s">
        <v>24</v>
      </c>
      <c r="E63" s="128">
        <v>11</v>
      </c>
      <c r="F63" s="127">
        <f>132000+238000</f>
        <v>370000</v>
      </c>
      <c r="G63" s="127">
        <f>537629+764065</f>
        <v>1301694</v>
      </c>
      <c r="H63" s="127"/>
      <c r="I63" s="127">
        <f>SUM(F63:H63)</f>
        <v>1671694</v>
      </c>
    </row>
    <row r="64" spans="1:9" x14ac:dyDescent="0.25">
      <c r="A64" s="131">
        <v>60</v>
      </c>
      <c r="B64" s="130" t="s">
        <v>504</v>
      </c>
      <c r="C64" s="129" t="s">
        <v>502</v>
      </c>
      <c r="D64" s="128" t="s">
        <v>24</v>
      </c>
      <c r="E64" s="128">
        <v>13</v>
      </c>
      <c r="F64" s="127">
        <f>132000+306000</f>
        <v>438000</v>
      </c>
      <c r="G64" s="127">
        <v>328670</v>
      </c>
      <c r="H64" s="127"/>
      <c r="I64" s="127">
        <f>SUM(F64:H64)</f>
        <v>766670</v>
      </c>
    </row>
    <row r="65" spans="1:9" x14ac:dyDescent="0.25">
      <c r="A65" s="131">
        <v>61</v>
      </c>
      <c r="B65" s="130" t="s">
        <v>503</v>
      </c>
      <c r="C65" s="129" t="s">
        <v>502</v>
      </c>
      <c r="D65" s="128" t="s">
        <v>24</v>
      </c>
      <c r="E65" s="128">
        <v>12</v>
      </c>
      <c r="F65" s="127">
        <f>132000+272000</f>
        <v>404000</v>
      </c>
      <c r="G65" s="127">
        <f>238750+238750</f>
        <v>477500</v>
      </c>
      <c r="H65" s="127"/>
      <c r="I65" s="127">
        <f>SUM(F65:H65)</f>
        <v>881500</v>
      </c>
    </row>
    <row r="66" spans="1:9" s="121" customFormat="1" ht="27" customHeight="1" x14ac:dyDescent="0.25">
      <c r="A66" s="126" t="s">
        <v>501</v>
      </c>
      <c r="B66" s="125"/>
      <c r="C66" s="124"/>
      <c r="D66" s="123"/>
      <c r="E66" s="123"/>
      <c r="F66" s="122">
        <f>SUM(F5:F65)</f>
        <v>19473000</v>
      </c>
      <c r="G66" s="122">
        <f>SUM(G5:G65)</f>
        <v>8942637</v>
      </c>
      <c r="H66" s="122">
        <f>SUM(H5:H65)</f>
        <v>22955000</v>
      </c>
      <c r="I66" s="122">
        <f>SUM(I5:I65)</f>
        <v>51370637</v>
      </c>
    </row>
  </sheetData>
  <mergeCells count="3">
    <mergeCell ref="A1:I1"/>
    <mergeCell ref="A2:I2"/>
    <mergeCell ref="A66:C66"/>
  </mergeCells>
  <pageMargins left="0.39370078740157483" right="0.39370078740157483" top="0.39370078740157483" bottom="0.3937007874015748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B32F7-089E-4980-AE93-3985F169C242}">
  <sheetPr>
    <pageSetUpPr fitToPage="1"/>
  </sheetPr>
  <dimension ref="A1:N29"/>
  <sheetViews>
    <sheetView workbookViewId="0">
      <selection activeCell="M15" sqref="M15"/>
    </sheetView>
  </sheetViews>
  <sheetFormatPr defaultColWidth="9.140625" defaultRowHeight="15" x14ac:dyDescent="0.25"/>
  <cols>
    <col min="1" max="1" width="6.140625" style="83" bestFit="1" customWidth="1"/>
    <col min="2" max="2" width="15.140625" style="83" customWidth="1"/>
    <col min="3" max="3" width="40.7109375" style="83" customWidth="1"/>
    <col min="4" max="8" width="15.7109375" style="83" customWidth="1"/>
    <col min="9" max="9" width="13.28515625" style="83" customWidth="1"/>
    <col min="10" max="11" width="13.5703125" style="83" customWidth="1"/>
    <col min="12" max="12" width="14.7109375" style="83" customWidth="1"/>
    <col min="13" max="13" width="30.5703125" style="83" customWidth="1"/>
    <col min="14" max="14" width="9.140625" style="83" customWidth="1"/>
    <col min="15" max="16384" width="9.140625" style="83"/>
  </cols>
  <sheetData>
    <row r="1" spans="1:14" ht="26.45" customHeight="1" x14ac:dyDescent="0.25">
      <c r="A1" s="97" t="s">
        <v>475</v>
      </c>
      <c r="B1" s="104" t="s">
        <v>474</v>
      </c>
      <c r="C1" s="99" t="s">
        <v>17</v>
      </c>
      <c r="D1" s="99" t="s">
        <v>473</v>
      </c>
      <c r="E1" s="103" t="s">
        <v>472</v>
      </c>
      <c r="F1" s="102"/>
      <c r="G1" s="101"/>
      <c r="H1" s="99" t="s">
        <v>471</v>
      </c>
      <c r="I1" s="103" t="s">
        <v>470</v>
      </c>
      <c r="J1" s="102"/>
      <c r="K1" s="101"/>
      <c r="L1" s="99" t="s">
        <v>469</v>
      </c>
      <c r="M1" s="97" t="s">
        <v>468</v>
      </c>
      <c r="N1" s="86"/>
    </row>
    <row r="2" spans="1:14" ht="42" customHeight="1" x14ac:dyDescent="0.25">
      <c r="A2" s="97"/>
      <c r="B2" s="100"/>
      <c r="C2" s="99"/>
      <c r="D2" s="97"/>
      <c r="E2" s="68" t="s">
        <v>467</v>
      </c>
      <c r="F2" s="68" t="s">
        <v>466</v>
      </c>
      <c r="G2" s="68" t="s">
        <v>465</v>
      </c>
      <c r="H2" s="97"/>
      <c r="I2" s="68" t="s">
        <v>467</v>
      </c>
      <c r="J2" s="68" t="s">
        <v>466</v>
      </c>
      <c r="K2" s="68" t="s">
        <v>465</v>
      </c>
      <c r="L2" s="99"/>
      <c r="M2" s="97"/>
      <c r="N2" s="86"/>
    </row>
    <row r="3" spans="1:14" x14ac:dyDescent="0.25">
      <c r="A3" s="36" t="s">
        <v>464</v>
      </c>
      <c r="B3" s="98">
        <v>1</v>
      </c>
      <c r="C3" s="98">
        <v>2</v>
      </c>
      <c r="D3" s="98">
        <v>3</v>
      </c>
      <c r="E3" s="98">
        <v>4</v>
      </c>
      <c r="F3" s="98">
        <v>5</v>
      </c>
      <c r="G3" s="98">
        <v>6</v>
      </c>
      <c r="H3" s="98">
        <v>7</v>
      </c>
      <c r="I3" s="98">
        <v>8</v>
      </c>
      <c r="J3" s="98">
        <v>9</v>
      </c>
      <c r="K3" s="98">
        <v>10</v>
      </c>
      <c r="L3" s="98">
        <v>11</v>
      </c>
      <c r="M3" s="98">
        <v>12</v>
      </c>
      <c r="N3" s="86"/>
    </row>
    <row r="4" spans="1:14" x14ac:dyDescent="0.25">
      <c r="A4" s="97" t="s">
        <v>500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86"/>
    </row>
    <row r="5" spans="1:14" ht="25.5" x14ac:dyDescent="0.25">
      <c r="A5" s="36">
        <v>1</v>
      </c>
      <c r="B5" s="91" t="s">
        <v>42</v>
      </c>
      <c r="C5" s="90" t="s">
        <v>43</v>
      </c>
      <c r="D5" s="116">
        <v>2260808.2000000002</v>
      </c>
      <c r="E5" s="88">
        <v>2216641.6</v>
      </c>
      <c r="F5" s="88">
        <v>44166.6</v>
      </c>
      <c r="G5" s="88">
        <v>0</v>
      </c>
      <c r="H5" s="88">
        <v>0</v>
      </c>
      <c r="I5" s="88">
        <v>0</v>
      </c>
      <c r="J5" s="88">
        <v>0</v>
      </c>
      <c r="K5" s="88">
        <v>0</v>
      </c>
      <c r="L5" s="88">
        <v>0</v>
      </c>
      <c r="M5" s="87" t="s">
        <v>289</v>
      </c>
      <c r="N5" s="86"/>
    </row>
    <row r="6" spans="1:14" x14ac:dyDescent="0.25">
      <c r="A6" s="36">
        <v>2</v>
      </c>
      <c r="B6" s="91" t="s">
        <v>499</v>
      </c>
      <c r="C6" s="90" t="s">
        <v>28</v>
      </c>
      <c r="D6" s="116">
        <v>2258156.4</v>
      </c>
      <c r="E6" s="88">
        <v>2213989.7999999998</v>
      </c>
      <c r="F6" s="88">
        <v>44166.6</v>
      </c>
      <c r="G6" s="88">
        <v>0</v>
      </c>
      <c r="H6" s="88">
        <v>0</v>
      </c>
      <c r="I6" s="88">
        <v>0</v>
      </c>
      <c r="J6" s="88">
        <v>0</v>
      </c>
      <c r="K6" s="88">
        <v>0</v>
      </c>
      <c r="L6" s="88">
        <v>0</v>
      </c>
      <c r="M6" s="87" t="s">
        <v>289</v>
      </c>
      <c r="N6" s="86"/>
    </row>
    <row r="7" spans="1:14" x14ac:dyDescent="0.25">
      <c r="A7" s="36">
        <v>3</v>
      </c>
      <c r="B7" s="91" t="s">
        <v>498</v>
      </c>
      <c r="C7" s="90" t="s">
        <v>31</v>
      </c>
      <c r="D7" s="116">
        <v>2258156.4</v>
      </c>
      <c r="E7" s="88">
        <v>2213989.7999999998</v>
      </c>
      <c r="F7" s="88">
        <v>44166.6</v>
      </c>
      <c r="G7" s="88">
        <v>0</v>
      </c>
      <c r="H7" s="88">
        <v>0</v>
      </c>
      <c r="I7" s="88">
        <v>0</v>
      </c>
      <c r="J7" s="88">
        <v>0</v>
      </c>
      <c r="K7" s="88">
        <v>0</v>
      </c>
      <c r="L7" s="88">
        <v>0</v>
      </c>
      <c r="M7" s="87" t="s">
        <v>289</v>
      </c>
      <c r="N7" s="86"/>
    </row>
    <row r="8" spans="1:14" x14ac:dyDescent="0.25">
      <c r="A8" s="36">
        <v>4</v>
      </c>
      <c r="B8" s="96" t="s">
        <v>497</v>
      </c>
      <c r="C8" s="95" t="s">
        <v>34</v>
      </c>
      <c r="D8" s="117">
        <v>2258156.4</v>
      </c>
      <c r="E8" s="93">
        <v>2213989.7999999998</v>
      </c>
      <c r="F8" s="93">
        <v>44166.6</v>
      </c>
      <c r="G8" s="93">
        <v>0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  <c r="M8" s="92"/>
      <c r="N8" s="86"/>
    </row>
    <row r="9" spans="1:14" x14ac:dyDescent="0.25">
      <c r="A9" s="36">
        <v>5</v>
      </c>
      <c r="B9" s="91" t="s">
        <v>496</v>
      </c>
      <c r="C9" s="90" t="s">
        <v>37</v>
      </c>
      <c r="D9" s="116">
        <v>2651.8</v>
      </c>
      <c r="E9" s="88">
        <v>2651.8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7" t="s">
        <v>289</v>
      </c>
      <c r="N9" s="86"/>
    </row>
    <row r="10" spans="1:14" x14ac:dyDescent="0.25">
      <c r="A10" s="36">
        <v>6</v>
      </c>
      <c r="B10" s="96" t="s">
        <v>495</v>
      </c>
      <c r="C10" s="95" t="s">
        <v>40</v>
      </c>
      <c r="D10" s="117">
        <v>2651.8</v>
      </c>
      <c r="E10" s="93">
        <v>2651.8</v>
      </c>
      <c r="F10" s="93">
        <v>0</v>
      </c>
      <c r="G10" s="93">
        <v>0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2"/>
      <c r="N10" s="86"/>
    </row>
    <row r="11" spans="1:14" x14ac:dyDescent="0.25">
      <c r="A11" s="36">
        <v>7</v>
      </c>
      <c r="B11" s="91" t="s">
        <v>42</v>
      </c>
      <c r="C11" s="90" t="s">
        <v>55</v>
      </c>
      <c r="D11" s="116">
        <v>740582.40000000002</v>
      </c>
      <c r="E11" s="88">
        <v>729540.8</v>
      </c>
      <c r="F11" s="88">
        <v>11041.6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  <c r="M11" s="87" t="s">
        <v>289</v>
      </c>
      <c r="N11" s="86"/>
    </row>
    <row r="12" spans="1:14" x14ac:dyDescent="0.25">
      <c r="A12" s="36">
        <v>8</v>
      </c>
      <c r="B12" s="91" t="s">
        <v>494</v>
      </c>
      <c r="C12" s="90" t="s">
        <v>46</v>
      </c>
      <c r="D12" s="116">
        <v>740582.40000000002</v>
      </c>
      <c r="E12" s="88">
        <v>729540.8</v>
      </c>
      <c r="F12" s="88">
        <v>11041.6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0</v>
      </c>
      <c r="M12" s="87" t="s">
        <v>289</v>
      </c>
      <c r="N12" s="86"/>
    </row>
    <row r="13" spans="1:14" ht="25.5" x14ac:dyDescent="0.25">
      <c r="A13" s="36">
        <v>9</v>
      </c>
      <c r="B13" s="91" t="s">
        <v>493</v>
      </c>
      <c r="C13" s="90" t="s">
        <v>49</v>
      </c>
      <c r="D13" s="116">
        <v>740582.40000000002</v>
      </c>
      <c r="E13" s="88">
        <v>729540.8</v>
      </c>
      <c r="F13" s="88">
        <v>11041.6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0</v>
      </c>
      <c r="M13" s="87" t="s">
        <v>289</v>
      </c>
      <c r="N13" s="86"/>
    </row>
    <row r="14" spans="1:14" x14ac:dyDescent="0.25">
      <c r="A14" s="36">
        <v>10</v>
      </c>
      <c r="B14" s="96" t="s">
        <v>492</v>
      </c>
      <c r="C14" s="95" t="s">
        <v>51</v>
      </c>
      <c r="D14" s="117">
        <v>740582.40000000002</v>
      </c>
      <c r="E14" s="93">
        <v>729540.8</v>
      </c>
      <c r="F14" s="93">
        <v>11041.6</v>
      </c>
      <c r="G14" s="93">
        <v>0</v>
      </c>
      <c r="H14" s="93">
        <v>0</v>
      </c>
      <c r="I14" s="93">
        <v>0</v>
      </c>
      <c r="J14" s="93">
        <v>0</v>
      </c>
      <c r="K14" s="93">
        <v>0</v>
      </c>
      <c r="L14" s="93">
        <v>0</v>
      </c>
      <c r="M14" s="92"/>
      <c r="N14" s="86"/>
    </row>
    <row r="15" spans="1:14" x14ac:dyDescent="0.25">
      <c r="A15" s="36">
        <v>11</v>
      </c>
      <c r="B15" s="91" t="s">
        <v>42</v>
      </c>
      <c r="C15" s="90" t="s">
        <v>143</v>
      </c>
      <c r="D15" s="116">
        <v>245.2</v>
      </c>
      <c r="E15" s="88">
        <v>245.2</v>
      </c>
      <c r="F15" s="88">
        <v>0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0</v>
      </c>
      <c r="M15" s="87" t="s">
        <v>289</v>
      </c>
      <c r="N15" s="86"/>
    </row>
    <row r="16" spans="1:14" x14ac:dyDescent="0.25">
      <c r="A16" s="36">
        <v>12</v>
      </c>
      <c r="B16" s="91" t="s">
        <v>462</v>
      </c>
      <c r="C16" s="90" t="s">
        <v>58</v>
      </c>
      <c r="D16" s="116">
        <v>245.2</v>
      </c>
      <c r="E16" s="88">
        <v>245.2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  <c r="M16" s="87" t="s">
        <v>289</v>
      </c>
      <c r="N16" s="86"/>
    </row>
    <row r="17" spans="1:14" ht="25.5" x14ac:dyDescent="0.25">
      <c r="A17" s="36">
        <v>13</v>
      </c>
      <c r="B17" s="91" t="s">
        <v>450</v>
      </c>
      <c r="C17" s="90" t="s">
        <v>102</v>
      </c>
      <c r="D17" s="116">
        <v>245.2</v>
      </c>
      <c r="E17" s="88">
        <v>245.2</v>
      </c>
      <c r="F17" s="88">
        <v>0</v>
      </c>
      <c r="G17" s="88">
        <v>0</v>
      </c>
      <c r="H17" s="88">
        <v>0</v>
      </c>
      <c r="I17" s="88">
        <v>0</v>
      </c>
      <c r="J17" s="88">
        <v>0</v>
      </c>
      <c r="K17" s="88">
        <v>0</v>
      </c>
      <c r="L17" s="88">
        <v>0</v>
      </c>
      <c r="M17" s="87" t="s">
        <v>289</v>
      </c>
      <c r="N17" s="86"/>
    </row>
    <row r="18" spans="1:14" ht="25.5" x14ac:dyDescent="0.25">
      <c r="A18" s="36">
        <v>14</v>
      </c>
      <c r="B18" s="91" t="s">
        <v>449</v>
      </c>
      <c r="C18" s="90" t="s">
        <v>108</v>
      </c>
      <c r="D18" s="116">
        <v>155.19999999999999</v>
      </c>
      <c r="E18" s="88">
        <v>155.19999999999999</v>
      </c>
      <c r="F18" s="88">
        <v>0</v>
      </c>
      <c r="G18" s="88">
        <v>0</v>
      </c>
      <c r="H18" s="88">
        <v>0</v>
      </c>
      <c r="I18" s="88">
        <v>0</v>
      </c>
      <c r="J18" s="88">
        <v>0</v>
      </c>
      <c r="K18" s="88">
        <v>0</v>
      </c>
      <c r="L18" s="88">
        <v>0</v>
      </c>
      <c r="M18" s="87" t="s">
        <v>289</v>
      </c>
      <c r="N18" s="86"/>
    </row>
    <row r="19" spans="1:14" x14ac:dyDescent="0.25">
      <c r="A19" s="36">
        <v>15</v>
      </c>
      <c r="B19" s="96" t="s">
        <v>448</v>
      </c>
      <c r="C19" s="95" t="s">
        <v>110</v>
      </c>
      <c r="D19" s="117">
        <v>155.19999999999999</v>
      </c>
      <c r="E19" s="93">
        <v>155.19999999999999</v>
      </c>
      <c r="F19" s="93">
        <v>0</v>
      </c>
      <c r="G19" s="93">
        <v>0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2"/>
      <c r="N19" s="86"/>
    </row>
    <row r="20" spans="1:14" ht="25.5" x14ac:dyDescent="0.25">
      <c r="A20" s="36">
        <v>16</v>
      </c>
      <c r="B20" s="91" t="s">
        <v>491</v>
      </c>
      <c r="C20" s="90" t="s">
        <v>117</v>
      </c>
      <c r="D20" s="116">
        <v>90</v>
      </c>
      <c r="E20" s="88">
        <v>90</v>
      </c>
      <c r="F20" s="88">
        <v>0</v>
      </c>
      <c r="G20" s="88">
        <v>0</v>
      </c>
      <c r="H20" s="88">
        <v>0</v>
      </c>
      <c r="I20" s="88">
        <v>0</v>
      </c>
      <c r="J20" s="88">
        <v>0</v>
      </c>
      <c r="K20" s="88">
        <v>0</v>
      </c>
      <c r="L20" s="88">
        <v>0</v>
      </c>
      <c r="M20" s="87" t="s">
        <v>289</v>
      </c>
      <c r="N20" s="86"/>
    </row>
    <row r="21" spans="1:14" ht="25.5" x14ac:dyDescent="0.25">
      <c r="A21" s="36">
        <v>17</v>
      </c>
      <c r="B21" s="96" t="s">
        <v>490</v>
      </c>
      <c r="C21" s="95" t="s">
        <v>117</v>
      </c>
      <c r="D21" s="117">
        <v>90</v>
      </c>
      <c r="E21" s="93">
        <v>90</v>
      </c>
      <c r="F21" s="93">
        <v>0</v>
      </c>
      <c r="G21" s="93">
        <v>0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2"/>
      <c r="N21" s="86"/>
    </row>
    <row r="22" spans="1:14" x14ac:dyDescent="0.25">
      <c r="A22" s="36">
        <v>18</v>
      </c>
      <c r="B22" s="91" t="s">
        <v>42</v>
      </c>
      <c r="C22" s="90" t="s">
        <v>440</v>
      </c>
      <c r="D22" s="116">
        <v>3001635.8</v>
      </c>
      <c r="E22" s="88">
        <v>2946427.6</v>
      </c>
      <c r="F22" s="88">
        <v>55208.2</v>
      </c>
      <c r="G22" s="88">
        <v>0</v>
      </c>
      <c r="H22" s="88">
        <v>0</v>
      </c>
      <c r="I22" s="88">
        <v>0</v>
      </c>
      <c r="J22" s="88">
        <v>0</v>
      </c>
      <c r="K22" s="88">
        <v>0</v>
      </c>
      <c r="L22" s="88">
        <v>0</v>
      </c>
      <c r="M22" s="87"/>
      <c r="N22" s="86"/>
    </row>
    <row r="23" spans="1:14" x14ac:dyDescent="0.25">
      <c r="A23" s="36">
        <v>19</v>
      </c>
      <c r="B23" s="91" t="s">
        <v>42</v>
      </c>
      <c r="C23" s="90" t="s">
        <v>439</v>
      </c>
      <c r="D23" s="116">
        <v>3001635.8</v>
      </c>
      <c r="E23" s="88">
        <v>2946427.6</v>
      </c>
      <c r="F23" s="88">
        <v>55208.2</v>
      </c>
      <c r="G23" s="88">
        <v>0</v>
      </c>
      <c r="H23" s="88">
        <v>0</v>
      </c>
      <c r="I23" s="88">
        <v>0</v>
      </c>
      <c r="J23" s="88">
        <v>0</v>
      </c>
      <c r="K23" s="88">
        <v>0</v>
      </c>
      <c r="L23" s="88">
        <v>0</v>
      </c>
      <c r="M23" s="87"/>
      <c r="N23" s="86"/>
    </row>
    <row r="24" spans="1:14" x14ac:dyDescent="0.25">
      <c r="C24" s="85"/>
    </row>
    <row r="25" spans="1:14" x14ac:dyDescent="0.25">
      <c r="C25" s="85"/>
    </row>
    <row r="26" spans="1:14" x14ac:dyDescent="0.25">
      <c r="C26" s="84"/>
    </row>
    <row r="27" spans="1:14" x14ac:dyDescent="0.25">
      <c r="B27" s="83" t="s">
        <v>489</v>
      </c>
      <c r="E27" s="115" t="s">
        <v>488</v>
      </c>
      <c r="F27" s="115"/>
      <c r="G27" s="115"/>
      <c r="H27" s="115"/>
    </row>
    <row r="29" spans="1:14" x14ac:dyDescent="0.25">
      <c r="B29" s="83" t="s">
        <v>487</v>
      </c>
      <c r="D29" s="105" t="s">
        <v>486</v>
      </c>
      <c r="E29" s="105"/>
      <c r="F29" s="105"/>
      <c r="G29" s="105"/>
      <c r="H29" s="105"/>
    </row>
  </sheetData>
  <mergeCells count="12">
    <mergeCell ref="E1:G1"/>
    <mergeCell ref="I1:K1"/>
    <mergeCell ref="M1:M2"/>
    <mergeCell ref="A4:M4"/>
    <mergeCell ref="E27:H27"/>
    <mergeCell ref="D29:H29"/>
    <mergeCell ref="A1:A2"/>
    <mergeCell ref="C1:C2"/>
    <mergeCell ref="D1:D2"/>
    <mergeCell ref="H1:H2"/>
    <mergeCell ref="L1:L2"/>
    <mergeCell ref="B1:B2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115DC-65D7-423D-A258-73BF444C02AF}">
  <sheetPr>
    <pageSetUpPr fitToPage="1"/>
  </sheetPr>
  <dimension ref="A1:N40"/>
  <sheetViews>
    <sheetView workbookViewId="0">
      <selection activeCell="G12" sqref="G12"/>
    </sheetView>
  </sheetViews>
  <sheetFormatPr defaultColWidth="9.140625" defaultRowHeight="15" customHeight="1" x14ac:dyDescent="0.25"/>
  <cols>
    <col min="1" max="1" width="6.140625" style="83" bestFit="1" customWidth="1"/>
    <col min="2" max="2" width="14.5703125" style="83" bestFit="1" customWidth="1"/>
    <col min="3" max="3" width="40.7109375" style="83" bestFit="1" customWidth="1"/>
    <col min="4" max="8" width="15.7109375" style="83" customWidth="1"/>
    <col min="9" max="9" width="13.7109375" style="83" customWidth="1"/>
    <col min="10" max="11" width="12.85546875" style="83" customWidth="1"/>
    <col min="12" max="12" width="11.42578125" style="83" customWidth="1"/>
    <col min="13" max="13" width="30.28515625" style="83" customWidth="1"/>
    <col min="14" max="14" width="9.140625" style="83" customWidth="1"/>
    <col min="15" max="16384" width="9.140625" style="83"/>
  </cols>
  <sheetData>
    <row r="1" spans="1:14" ht="46.5" customHeight="1" x14ac:dyDescent="0.25">
      <c r="E1" s="114" t="s">
        <v>485</v>
      </c>
      <c r="F1" s="114"/>
      <c r="G1" s="114"/>
      <c r="H1" s="114"/>
      <c r="I1" s="114"/>
      <c r="J1" s="114"/>
      <c r="K1" s="114"/>
      <c r="L1" s="114"/>
      <c r="M1" s="114"/>
      <c r="N1" s="113"/>
    </row>
    <row r="2" spans="1:14" ht="31.5" customHeight="1" x14ac:dyDescent="0.25">
      <c r="C2" s="112" t="s">
        <v>484</v>
      </c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25">
      <c r="C3" s="111" t="s">
        <v>483</v>
      </c>
      <c r="D3" s="111"/>
      <c r="E3" s="111"/>
      <c r="F3" s="111"/>
      <c r="G3" s="111"/>
      <c r="H3" s="111"/>
      <c r="I3" s="111"/>
      <c r="J3" s="111"/>
      <c r="K3" s="111"/>
      <c r="L3" s="111"/>
    </row>
    <row r="5" spans="1:14" ht="15" customHeight="1" x14ac:dyDescent="0.25">
      <c r="A5" s="106" t="s">
        <v>436</v>
      </c>
      <c r="C5" s="110" t="s">
        <v>4</v>
      </c>
      <c r="D5" s="110"/>
      <c r="E5" s="110"/>
      <c r="F5" s="110"/>
      <c r="G5" s="110"/>
      <c r="H5" s="110"/>
      <c r="I5" s="110"/>
      <c r="J5" s="110"/>
      <c r="K5" s="110"/>
      <c r="L5" s="110"/>
      <c r="M5" s="109"/>
    </row>
    <row r="6" spans="1:14" ht="15" customHeight="1" x14ac:dyDescent="0.25">
      <c r="A6" s="108" t="s">
        <v>482</v>
      </c>
      <c r="B6" s="108"/>
      <c r="C6" s="107" t="s">
        <v>481</v>
      </c>
      <c r="D6" s="107"/>
      <c r="E6" s="107"/>
      <c r="F6" s="107"/>
      <c r="G6" s="107"/>
      <c r="H6" s="107"/>
      <c r="I6" s="107"/>
      <c r="J6" s="107"/>
      <c r="K6" s="107"/>
      <c r="L6" s="107"/>
    </row>
    <row r="7" spans="1:14" ht="14.45" customHeight="1" x14ac:dyDescent="0.25">
      <c r="A7" s="106" t="s">
        <v>480</v>
      </c>
      <c r="C7" s="105" t="s">
        <v>479</v>
      </c>
      <c r="D7" s="105"/>
      <c r="E7" s="105"/>
      <c r="F7" s="105"/>
      <c r="G7" s="105"/>
      <c r="H7" s="105"/>
      <c r="I7" s="105"/>
      <c r="J7" s="105"/>
      <c r="K7" s="105"/>
      <c r="L7" s="105"/>
    </row>
    <row r="8" spans="1:14" ht="15" customHeight="1" x14ac:dyDescent="0.25">
      <c r="A8" s="106" t="s">
        <v>10</v>
      </c>
      <c r="C8" s="105" t="s">
        <v>478</v>
      </c>
      <c r="D8" s="105"/>
      <c r="E8" s="105"/>
      <c r="F8" s="105"/>
      <c r="G8" s="105"/>
      <c r="H8" s="105"/>
      <c r="I8" s="105"/>
      <c r="J8" s="105"/>
      <c r="K8" s="105"/>
      <c r="L8" s="105"/>
    </row>
    <row r="9" spans="1:14" ht="15" customHeight="1" x14ac:dyDescent="0.25">
      <c r="A9" s="106" t="s">
        <v>477</v>
      </c>
      <c r="C9" s="105" t="s">
        <v>476</v>
      </c>
      <c r="D9" s="105"/>
      <c r="E9" s="105"/>
      <c r="F9" s="105"/>
      <c r="G9" s="105"/>
      <c r="H9" s="105"/>
      <c r="I9" s="105"/>
      <c r="J9" s="105"/>
      <c r="K9" s="105"/>
      <c r="L9" s="105"/>
    </row>
    <row r="11" spans="1:14" ht="15" customHeight="1" x14ac:dyDescent="0.25">
      <c r="A11" s="97" t="s">
        <v>475</v>
      </c>
      <c r="B11" s="104" t="s">
        <v>474</v>
      </c>
      <c r="C11" s="99" t="s">
        <v>17</v>
      </c>
      <c r="D11" s="99" t="s">
        <v>473</v>
      </c>
      <c r="E11" s="103" t="s">
        <v>472</v>
      </c>
      <c r="F11" s="102"/>
      <c r="G11" s="101"/>
      <c r="H11" s="99" t="s">
        <v>471</v>
      </c>
      <c r="I11" s="103" t="s">
        <v>470</v>
      </c>
      <c r="J11" s="102"/>
      <c r="K11" s="101"/>
      <c r="L11" s="99" t="s">
        <v>469</v>
      </c>
      <c r="M11" s="97" t="s">
        <v>468</v>
      </c>
      <c r="N11" s="86"/>
    </row>
    <row r="12" spans="1:14" ht="41.25" customHeight="1" x14ac:dyDescent="0.25">
      <c r="A12" s="97"/>
      <c r="B12" s="100"/>
      <c r="C12" s="99"/>
      <c r="D12" s="97"/>
      <c r="E12" s="68" t="s">
        <v>467</v>
      </c>
      <c r="F12" s="68" t="s">
        <v>466</v>
      </c>
      <c r="G12" s="68" t="s">
        <v>465</v>
      </c>
      <c r="H12" s="97"/>
      <c r="I12" s="68" t="s">
        <v>467</v>
      </c>
      <c r="J12" s="68" t="s">
        <v>466</v>
      </c>
      <c r="K12" s="68" t="s">
        <v>465</v>
      </c>
      <c r="L12" s="99"/>
      <c r="M12" s="97"/>
      <c r="N12" s="86"/>
    </row>
    <row r="13" spans="1:14" x14ac:dyDescent="0.25">
      <c r="A13" s="36" t="s">
        <v>464</v>
      </c>
      <c r="B13" s="98">
        <v>1</v>
      </c>
      <c r="C13" s="98">
        <v>2</v>
      </c>
      <c r="D13" s="98">
        <v>3</v>
      </c>
      <c r="E13" s="98">
        <v>4</v>
      </c>
      <c r="F13" s="98">
        <v>5</v>
      </c>
      <c r="G13" s="98">
        <v>6</v>
      </c>
      <c r="H13" s="98">
        <v>7</v>
      </c>
      <c r="I13" s="98">
        <v>8</v>
      </c>
      <c r="J13" s="98">
        <v>9</v>
      </c>
      <c r="K13" s="98">
        <v>10</v>
      </c>
      <c r="L13" s="98">
        <v>11</v>
      </c>
      <c r="M13" s="98">
        <v>12</v>
      </c>
      <c r="N13" s="86"/>
    </row>
    <row r="14" spans="1:14" x14ac:dyDescent="0.25">
      <c r="A14" s="97" t="s">
        <v>463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86"/>
    </row>
    <row r="15" spans="1:14" x14ac:dyDescent="0.25">
      <c r="A15" s="36">
        <v>1</v>
      </c>
      <c r="B15" s="91" t="s">
        <v>42</v>
      </c>
      <c r="C15" s="90" t="s">
        <v>143</v>
      </c>
      <c r="D15" s="89">
        <v>31959.5</v>
      </c>
      <c r="E15" s="88">
        <v>30654.3</v>
      </c>
      <c r="F15" s="88">
        <v>1305.2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0</v>
      </c>
      <c r="M15" s="87" t="s">
        <v>289</v>
      </c>
      <c r="N15" s="86"/>
    </row>
    <row r="16" spans="1:14" x14ac:dyDescent="0.25">
      <c r="A16" s="36">
        <v>2</v>
      </c>
      <c r="B16" s="91" t="s">
        <v>462</v>
      </c>
      <c r="C16" s="90" t="s">
        <v>58</v>
      </c>
      <c r="D16" s="89">
        <v>31734.3</v>
      </c>
      <c r="E16" s="88">
        <v>30645.9</v>
      </c>
      <c r="F16" s="88">
        <v>1088.4000000000001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  <c r="M16" s="87" t="s">
        <v>289</v>
      </c>
      <c r="N16" s="86"/>
    </row>
    <row r="17" spans="1:14" x14ac:dyDescent="0.25">
      <c r="A17" s="36">
        <v>3</v>
      </c>
      <c r="B17" s="91" t="s">
        <v>461</v>
      </c>
      <c r="C17" s="90" t="s">
        <v>60</v>
      </c>
      <c r="D17" s="89">
        <v>482.4</v>
      </c>
      <c r="E17" s="88">
        <v>482.4</v>
      </c>
      <c r="F17" s="88">
        <v>0</v>
      </c>
      <c r="G17" s="88">
        <v>0</v>
      </c>
      <c r="H17" s="88">
        <v>0</v>
      </c>
      <c r="I17" s="88">
        <v>0</v>
      </c>
      <c r="J17" s="88">
        <v>0</v>
      </c>
      <c r="K17" s="88">
        <v>0</v>
      </c>
      <c r="L17" s="88">
        <v>0</v>
      </c>
      <c r="M17" s="87" t="s">
        <v>289</v>
      </c>
      <c r="N17" s="86"/>
    </row>
    <row r="18" spans="1:14" x14ac:dyDescent="0.25">
      <c r="A18" s="36">
        <v>4</v>
      </c>
      <c r="B18" s="96" t="s">
        <v>460</v>
      </c>
      <c r="C18" s="95" t="s">
        <v>62</v>
      </c>
      <c r="D18" s="94">
        <v>482.4</v>
      </c>
      <c r="E18" s="93">
        <v>482.4</v>
      </c>
      <c r="F18" s="93">
        <v>0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92"/>
      <c r="N18" s="86"/>
    </row>
    <row r="19" spans="1:14" x14ac:dyDescent="0.25">
      <c r="A19" s="36">
        <v>5</v>
      </c>
      <c r="B19" s="91" t="s">
        <v>459</v>
      </c>
      <c r="C19" s="90" t="s">
        <v>66</v>
      </c>
      <c r="D19" s="89">
        <v>13443.9</v>
      </c>
      <c r="E19" s="88">
        <v>12355.5</v>
      </c>
      <c r="F19" s="88">
        <v>1088.4000000000001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7" t="s">
        <v>289</v>
      </c>
      <c r="N19" s="86"/>
    </row>
    <row r="20" spans="1:14" x14ac:dyDescent="0.25">
      <c r="A20" s="36">
        <v>6</v>
      </c>
      <c r="B20" s="96" t="s">
        <v>458</v>
      </c>
      <c r="C20" s="95" t="s">
        <v>68</v>
      </c>
      <c r="D20" s="94">
        <v>12355.5</v>
      </c>
      <c r="E20" s="93">
        <v>12355.5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2"/>
      <c r="N20" s="86"/>
    </row>
    <row r="21" spans="1:14" ht="38.25" x14ac:dyDescent="0.25">
      <c r="A21" s="36">
        <v>7</v>
      </c>
      <c r="B21" s="96" t="s">
        <v>457</v>
      </c>
      <c r="C21" s="95" t="s">
        <v>456</v>
      </c>
      <c r="D21" s="94">
        <v>1088.4000000000001</v>
      </c>
      <c r="E21" s="93">
        <v>0</v>
      </c>
      <c r="F21" s="93">
        <v>1088.4000000000001</v>
      </c>
      <c r="G21" s="93">
        <v>0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2"/>
      <c r="N21" s="86"/>
    </row>
    <row r="22" spans="1:14" ht="25.5" x14ac:dyDescent="0.25">
      <c r="A22" s="36">
        <v>8</v>
      </c>
      <c r="B22" s="91" t="s">
        <v>455</v>
      </c>
      <c r="C22" s="90" t="s">
        <v>87</v>
      </c>
      <c r="D22" s="89">
        <v>17782.599999999999</v>
      </c>
      <c r="E22" s="88">
        <v>17782.599999999999</v>
      </c>
      <c r="F22" s="88">
        <v>0</v>
      </c>
      <c r="G22" s="88">
        <v>0</v>
      </c>
      <c r="H22" s="88">
        <v>0</v>
      </c>
      <c r="I22" s="88">
        <v>0</v>
      </c>
      <c r="J22" s="88">
        <v>0</v>
      </c>
      <c r="K22" s="88">
        <v>0</v>
      </c>
      <c r="L22" s="88">
        <v>0</v>
      </c>
      <c r="M22" s="87" t="s">
        <v>289</v>
      </c>
      <c r="N22" s="86"/>
    </row>
    <row r="23" spans="1:14" x14ac:dyDescent="0.25">
      <c r="A23" s="36">
        <v>9</v>
      </c>
      <c r="B23" s="91" t="s">
        <v>454</v>
      </c>
      <c r="C23" s="90" t="s">
        <v>90</v>
      </c>
      <c r="D23" s="89">
        <v>17782.599999999999</v>
      </c>
      <c r="E23" s="88">
        <v>17782.599999999999</v>
      </c>
      <c r="F23" s="88">
        <v>0</v>
      </c>
      <c r="G23" s="88">
        <v>0</v>
      </c>
      <c r="H23" s="88">
        <v>0</v>
      </c>
      <c r="I23" s="88">
        <v>0</v>
      </c>
      <c r="J23" s="88">
        <v>0</v>
      </c>
      <c r="K23" s="88">
        <v>0</v>
      </c>
      <c r="L23" s="88">
        <v>0</v>
      </c>
      <c r="M23" s="87" t="s">
        <v>289</v>
      </c>
      <c r="N23" s="86"/>
    </row>
    <row r="24" spans="1:14" x14ac:dyDescent="0.25">
      <c r="A24" s="36">
        <v>10</v>
      </c>
      <c r="B24" s="91" t="s">
        <v>453</v>
      </c>
      <c r="C24" s="90" t="s">
        <v>92</v>
      </c>
      <c r="D24" s="89">
        <v>224</v>
      </c>
      <c r="E24" s="88">
        <v>224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0</v>
      </c>
      <c r="L24" s="88">
        <v>0</v>
      </c>
      <c r="M24" s="87" t="s">
        <v>289</v>
      </c>
      <c r="N24" s="86"/>
    </row>
    <row r="25" spans="1:14" x14ac:dyDescent="0.25">
      <c r="A25" s="36">
        <v>11</v>
      </c>
      <c r="B25" s="96" t="s">
        <v>452</v>
      </c>
      <c r="C25" s="95" t="s">
        <v>95</v>
      </c>
      <c r="D25" s="94">
        <v>224</v>
      </c>
      <c r="E25" s="93">
        <v>224</v>
      </c>
      <c r="F25" s="93">
        <v>0</v>
      </c>
      <c r="G25" s="93">
        <v>0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2"/>
      <c r="N25" s="86"/>
    </row>
    <row r="26" spans="1:14" x14ac:dyDescent="0.25">
      <c r="A26" s="36">
        <v>12</v>
      </c>
      <c r="B26" s="96" t="s">
        <v>451</v>
      </c>
      <c r="C26" s="95" t="s">
        <v>100</v>
      </c>
      <c r="D26" s="94">
        <v>17558.599999999999</v>
      </c>
      <c r="E26" s="93">
        <v>17558.599999999999</v>
      </c>
      <c r="F26" s="93">
        <v>0</v>
      </c>
      <c r="G26" s="93">
        <v>0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2"/>
      <c r="N26" s="86"/>
    </row>
    <row r="27" spans="1:14" ht="25.5" x14ac:dyDescent="0.25">
      <c r="A27" s="36">
        <v>13</v>
      </c>
      <c r="B27" s="91" t="s">
        <v>450</v>
      </c>
      <c r="C27" s="90" t="s">
        <v>102</v>
      </c>
      <c r="D27" s="89">
        <v>25.4</v>
      </c>
      <c r="E27" s="88">
        <v>25.4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0</v>
      </c>
      <c r="M27" s="87" t="s">
        <v>289</v>
      </c>
      <c r="N27" s="86"/>
    </row>
    <row r="28" spans="1:14" ht="25.5" x14ac:dyDescent="0.25">
      <c r="A28" s="36">
        <v>14</v>
      </c>
      <c r="B28" s="91" t="s">
        <v>449</v>
      </c>
      <c r="C28" s="90" t="s">
        <v>108</v>
      </c>
      <c r="D28" s="89">
        <v>25.4</v>
      </c>
      <c r="E28" s="88">
        <v>25.4</v>
      </c>
      <c r="F28" s="88">
        <v>0</v>
      </c>
      <c r="G28" s="88">
        <v>0</v>
      </c>
      <c r="H28" s="88">
        <v>0</v>
      </c>
      <c r="I28" s="88">
        <v>0</v>
      </c>
      <c r="J28" s="88">
        <v>0</v>
      </c>
      <c r="K28" s="88">
        <v>0</v>
      </c>
      <c r="L28" s="88">
        <v>0</v>
      </c>
      <c r="M28" s="87" t="s">
        <v>289</v>
      </c>
      <c r="N28" s="86"/>
    </row>
    <row r="29" spans="1:14" x14ac:dyDescent="0.25">
      <c r="A29" s="36">
        <v>15</v>
      </c>
      <c r="B29" s="96" t="s">
        <v>448</v>
      </c>
      <c r="C29" s="95" t="s">
        <v>110</v>
      </c>
      <c r="D29" s="94">
        <v>25.4</v>
      </c>
      <c r="E29" s="93">
        <v>25.4</v>
      </c>
      <c r="F29" s="93">
        <v>0</v>
      </c>
      <c r="G29" s="93">
        <v>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2"/>
      <c r="N29" s="86"/>
    </row>
    <row r="30" spans="1:14" x14ac:dyDescent="0.25">
      <c r="A30" s="36">
        <v>16</v>
      </c>
      <c r="B30" s="91" t="s">
        <v>447</v>
      </c>
      <c r="C30" s="90" t="s">
        <v>136</v>
      </c>
      <c r="D30" s="89">
        <v>225.2</v>
      </c>
      <c r="E30" s="88">
        <v>8.4</v>
      </c>
      <c r="F30" s="88">
        <v>216.8</v>
      </c>
      <c r="G30" s="88">
        <v>0</v>
      </c>
      <c r="H30" s="88">
        <v>0</v>
      </c>
      <c r="I30" s="88">
        <v>0</v>
      </c>
      <c r="J30" s="88">
        <v>0</v>
      </c>
      <c r="K30" s="88">
        <v>0</v>
      </c>
      <c r="L30" s="88">
        <v>0</v>
      </c>
      <c r="M30" s="87" t="s">
        <v>289</v>
      </c>
      <c r="N30" s="86"/>
    </row>
    <row r="31" spans="1:14" x14ac:dyDescent="0.25">
      <c r="A31" s="36">
        <v>17</v>
      </c>
      <c r="B31" s="91" t="s">
        <v>446</v>
      </c>
      <c r="C31" s="90" t="s">
        <v>137</v>
      </c>
      <c r="D31" s="89">
        <v>225.2</v>
      </c>
      <c r="E31" s="88">
        <v>8.4</v>
      </c>
      <c r="F31" s="88">
        <v>216.8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7" t="s">
        <v>289</v>
      </c>
      <c r="N31" s="86"/>
    </row>
    <row r="32" spans="1:14" x14ac:dyDescent="0.25">
      <c r="A32" s="36">
        <v>18</v>
      </c>
      <c r="B32" s="91" t="s">
        <v>445</v>
      </c>
      <c r="C32" s="90" t="s">
        <v>138</v>
      </c>
      <c r="D32" s="89">
        <v>225.2</v>
      </c>
      <c r="E32" s="88">
        <v>8.4</v>
      </c>
      <c r="F32" s="88">
        <v>216.8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  <c r="L32" s="88">
        <v>0</v>
      </c>
      <c r="M32" s="87" t="s">
        <v>289</v>
      </c>
      <c r="N32" s="86"/>
    </row>
    <row r="33" spans="1:14" x14ac:dyDescent="0.25">
      <c r="A33" s="36">
        <v>19</v>
      </c>
      <c r="B33" s="91" t="s">
        <v>444</v>
      </c>
      <c r="C33" s="90" t="s">
        <v>137</v>
      </c>
      <c r="D33" s="89">
        <v>225.2</v>
      </c>
      <c r="E33" s="88">
        <v>8.4</v>
      </c>
      <c r="F33" s="88">
        <v>216.8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7" t="s">
        <v>289</v>
      </c>
      <c r="N33" s="86"/>
    </row>
    <row r="34" spans="1:14" ht="25.5" x14ac:dyDescent="0.25">
      <c r="A34" s="36">
        <v>20</v>
      </c>
      <c r="B34" s="96" t="s">
        <v>443</v>
      </c>
      <c r="C34" s="95" t="s">
        <v>442</v>
      </c>
      <c r="D34" s="94">
        <v>216.8</v>
      </c>
      <c r="E34" s="93">
        <v>0</v>
      </c>
      <c r="F34" s="93">
        <v>216.8</v>
      </c>
      <c r="G34" s="93">
        <v>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92"/>
      <c r="N34" s="86"/>
    </row>
    <row r="35" spans="1:14" x14ac:dyDescent="0.25">
      <c r="A35" s="36">
        <v>21</v>
      </c>
      <c r="B35" s="96" t="s">
        <v>441</v>
      </c>
      <c r="C35" s="95" t="s">
        <v>141</v>
      </c>
      <c r="D35" s="94">
        <v>8.4</v>
      </c>
      <c r="E35" s="93">
        <v>8.4</v>
      </c>
      <c r="F35" s="93">
        <v>0</v>
      </c>
      <c r="G35" s="93">
        <v>0</v>
      </c>
      <c r="H35" s="93">
        <v>0</v>
      </c>
      <c r="I35" s="93">
        <v>0</v>
      </c>
      <c r="J35" s="93">
        <v>0</v>
      </c>
      <c r="K35" s="93">
        <v>0</v>
      </c>
      <c r="L35" s="93">
        <v>0</v>
      </c>
      <c r="M35" s="92"/>
      <c r="N35" s="86"/>
    </row>
    <row r="36" spans="1:14" x14ac:dyDescent="0.25">
      <c r="A36" s="36">
        <v>22</v>
      </c>
      <c r="B36" s="91" t="s">
        <v>42</v>
      </c>
      <c r="C36" s="90" t="s">
        <v>440</v>
      </c>
      <c r="D36" s="89">
        <v>31959.5</v>
      </c>
      <c r="E36" s="88">
        <v>30654.3</v>
      </c>
      <c r="F36" s="88">
        <v>1305.2</v>
      </c>
      <c r="G36" s="88">
        <v>0</v>
      </c>
      <c r="H36" s="88">
        <v>0</v>
      </c>
      <c r="I36" s="88">
        <v>0</v>
      </c>
      <c r="J36" s="88">
        <v>0</v>
      </c>
      <c r="K36" s="88">
        <v>0</v>
      </c>
      <c r="L36" s="88">
        <v>0</v>
      </c>
      <c r="M36" s="87"/>
      <c r="N36" s="86"/>
    </row>
    <row r="37" spans="1:14" x14ac:dyDescent="0.25">
      <c r="A37" s="36">
        <v>23</v>
      </c>
      <c r="B37" s="91" t="s">
        <v>42</v>
      </c>
      <c r="C37" s="90" t="s">
        <v>439</v>
      </c>
      <c r="D37" s="89">
        <v>31959.5</v>
      </c>
      <c r="E37" s="88">
        <v>30654.3</v>
      </c>
      <c r="F37" s="88">
        <v>1305.2</v>
      </c>
      <c r="G37" s="88">
        <v>0</v>
      </c>
      <c r="H37" s="88">
        <v>0</v>
      </c>
      <c r="I37" s="88">
        <v>0</v>
      </c>
      <c r="J37" s="88">
        <v>0</v>
      </c>
      <c r="K37" s="88">
        <v>0</v>
      </c>
      <c r="L37" s="88">
        <v>0</v>
      </c>
      <c r="M37" s="87"/>
      <c r="N37" s="86"/>
    </row>
    <row r="38" spans="1:14" x14ac:dyDescent="0.25">
      <c r="C38" s="85"/>
    </row>
    <row r="39" spans="1:14" x14ac:dyDescent="0.25">
      <c r="C39" s="85"/>
    </row>
    <row r="40" spans="1:14" ht="15" customHeight="1" x14ac:dyDescent="0.25">
      <c r="C40" s="84"/>
    </row>
  </sheetData>
  <mergeCells count="19">
    <mergeCell ref="E11:G11"/>
    <mergeCell ref="I11:K11"/>
    <mergeCell ref="M11:M12"/>
    <mergeCell ref="A14:M14"/>
    <mergeCell ref="C7:L7"/>
    <mergeCell ref="C8:L8"/>
    <mergeCell ref="C9:L9"/>
    <mergeCell ref="C11:C12"/>
    <mergeCell ref="A11:A12"/>
    <mergeCell ref="D11:D12"/>
    <mergeCell ref="H11:H12"/>
    <mergeCell ref="L11:L12"/>
    <mergeCell ref="B11:B12"/>
    <mergeCell ref="E1:M1"/>
    <mergeCell ref="C2:L2"/>
    <mergeCell ref="C3:L3"/>
    <mergeCell ref="C5:L5"/>
    <mergeCell ref="C6:L6"/>
    <mergeCell ref="A6:B6"/>
  </mergeCells>
  <pageMargins left="0.31496062992125984" right="0.31496062992125984" top="0.35433070866141736" bottom="0.35433070866141736" header="0.31496062992125984" footer="0.31496062992125984"/>
  <pageSetup paperSize="9" scale="73"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D0598-BF54-44AD-8B63-31A4E0A76350}">
  <dimension ref="A2:L35"/>
  <sheetViews>
    <sheetView topLeftCell="A21" zoomScale="115" zoomScaleNormal="115" workbookViewId="0">
      <selection activeCell="G28" sqref="G28"/>
    </sheetView>
  </sheetViews>
  <sheetFormatPr defaultRowHeight="15" x14ac:dyDescent="0.25"/>
  <cols>
    <col min="1" max="1" width="12.5703125" style="30" customWidth="1"/>
    <col min="2" max="2" width="6.42578125" style="30" customWidth="1"/>
    <col min="3" max="3" width="13" style="30" customWidth="1"/>
    <col min="4" max="4" width="14.5703125" style="30" customWidth="1"/>
    <col min="5" max="5" width="21.140625" style="30" customWidth="1"/>
    <col min="6" max="6" width="36.140625" style="30" customWidth="1"/>
    <col min="7" max="7" width="22.42578125" style="30" customWidth="1"/>
    <col min="8" max="8" width="15.5703125" style="30" customWidth="1"/>
    <col min="9" max="9" width="16.7109375" style="30" customWidth="1"/>
    <col min="10" max="10" width="14" style="30" customWidth="1"/>
    <col min="11" max="11" width="13.42578125" style="30" bestFit="1" customWidth="1"/>
    <col min="12" max="12" width="12.7109375" style="30" customWidth="1"/>
    <col min="13" max="16384" width="9.140625" style="30"/>
  </cols>
  <sheetData>
    <row r="2" spans="1:12" ht="15.75" customHeight="1" x14ac:dyDescent="0.25">
      <c r="A2" s="46" t="s">
        <v>284</v>
      </c>
      <c r="B2" s="46"/>
      <c r="C2" s="46"/>
      <c r="D2" s="46"/>
      <c r="E2" s="46"/>
      <c r="F2" s="46"/>
      <c r="G2" s="46"/>
      <c r="H2" s="46"/>
      <c r="I2" s="46"/>
    </row>
    <row r="3" spans="1:12" x14ac:dyDescent="0.25">
      <c r="A3" s="45" t="s">
        <v>283</v>
      </c>
      <c r="B3" s="45"/>
      <c r="C3" s="45"/>
      <c r="D3" s="45"/>
      <c r="E3" s="45"/>
      <c r="F3" s="45"/>
      <c r="G3" s="45"/>
      <c r="H3" s="45"/>
      <c r="I3" s="45"/>
    </row>
    <row r="4" spans="1:12" x14ac:dyDescent="0.25">
      <c r="A4" s="45" t="s">
        <v>282</v>
      </c>
      <c r="B4" s="45"/>
      <c r="C4" s="45"/>
      <c r="D4" s="45"/>
      <c r="E4" s="45"/>
      <c r="F4" s="45"/>
      <c r="G4" s="45"/>
      <c r="H4" s="45"/>
      <c r="I4" s="45"/>
    </row>
    <row r="6" spans="1:12" s="41" customFormat="1" ht="45.75" customHeight="1" x14ac:dyDescent="0.25">
      <c r="A6" s="42" t="s">
        <v>281</v>
      </c>
      <c r="B6" s="42" t="s">
        <v>280</v>
      </c>
      <c r="C6" s="44" t="s">
        <v>279</v>
      </c>
      <c r="D6" s="44" t="s">
        <v>278</v>
      </c>
      <c r="E6" s="43" t="s">
        <v>277</v>
      </c>
      <c r="F6" s="42" t="s">
        <v>276</v>
      </c>
      <c r="G6" s="44" t="s">
        <v>275</v>
      </c>
      <c r="H6" s="44" t="s">
        <v>274</v>
      </c>
      <c r="I6" s="43" t="s">
        <v>273</v>
      </c>
      <c r="J6" s="42" t="s">
        <v>272</v>
      </c>
      <c r="K6" s="42" t="s">
        <v>271</v>
      </c>
      <c r="L6" s="42" t="s">
        <v>270</v>
      </c>
    </row>
    <row r="7" spans="1:12" ht="45" x14ac:dyDescent="0.25">
      <c r="A7" s="36">
        <v>33366372</v>
      </c>
      <c r="B7" s="36" t="s">
        <v>164</v>
      </c>
      <c r="C7" s="36" t="s">
        <v>269</v>
      </c>
      <c r="D7" s="38">
        <v>45285</v>
      </c>
      <c r="E7" s="40" t="s">
        <v>268</v>
      </c>
      <c r="F7" s="39" t="s">
        <v>267</v>
      </c>
      <c r="G7" s="38" t="s">
        <v>266</v>
      </c>
      <c r="H7" s="38">
        <v>45284</v>
      </c>
      <c r="I7" s="37">
        <v>840000</v>
      </c>
      <c r="J7" s="36" t="s">
        <v>207</v>
      </c>
      <c r="K7" s="36" t="s">
        <v>151</v>
      </c>
      <c r="L7" s="31">
        <v>231110082297792</v>
      </c>
    </row>
    <row r="8" spans="1:12" ht="30" x14ac:dyDescent="0.25">
      <c r="A8" s="36">
        <v>33366446</v>
      </c>
      <c r="B8" s="36" t="s">
        <v>254</v>
      </c>
      <c r="C8" s="36" t="s">
        <v>265</v>
      </c>
      <c r="D8" s="38">
        <v>45285</v>
      </c>
      <c r="E8" s="40" t="s">
        <v>264</v>
      </c>
      <c r="F8" s="39" t="s">
        <v>263</v>
      </c>
      <c r="G8" s="38" t="s">
        <v>262</v>
      </c>
      <c r="H8" s="38">
        <v>45284</v>
      </c>
      <c r="I8" s="37">
        <v>419600</v>
      </c>
      <c r="J8" s="36" t="s">
        <v>152</v>
      </c>
      <c r="K8" s="36" t="s">
        <v>151</v>
      </c>
      <c r="L8" s="31">
        <v>231110082297831</v>
      </c>
    </row>
    <row r="9" spans="1:12" ht="30" x14ac:dyDescent="0.25">
      <c r="A9" s="36">
        <v>33375692</v>
      </c>
      <c r="B9" s="36" t="s">
        <v>261</v>
      </c>
      <c r="C9" s="36" t="s">
        <v>260</v>
      </c>
      <c r="D9" s="38">
        <v>45285</v>
      </c>
      <c r="E9" s="40" t="s">
        <v>259</v>
      </c>
      <c r="F9" s="39" t="s">
        <v>258</v>
      </c>
      <c r="G9" s="38" t="s">
        <v>257</v>
      </c>
      <c r="H9" s="38">
        <v>45285</v>
      </c>
      <c r="I9" s="37">
        <v>640000</v>
      </c>
      <c r="J9" s="36" t="s">
        <v>152</v>
      </c>
      <c r="K9" s="36" t="s">
        <v>151</v>
      </c>
      <c r="L9" s="31">
        <v>231110082297917</v>
      </c>
    </row>
    <row r="10" spans="1:12" ht="45" x14ac:dyDescent="0.25">
      <c r="A10" s="36">
        <v>33354324</v>
      </c>
      <c r="B10" s="36" t="s">
        <v>256</v>
      </c>
      <c r="C10" s="36" t="s">
        <v>255</v>
      </c>
      <c r="D10" s="38">
        <v>45282</v>
      </c>
      <c r="E10" s="40" t="s">
        <v>166</v>
      </c>
      <c r="F10" s="39" t="s">
        <v>165</v>
      </c>
      <c r="G10" s="38" t="s">
        <v>254</v>
      </c>
      <c r="H10" s="38">
        <v>45281</v>
      </c>
      <c r="I10" s="37">
        <v>35400000</v>
      </c>
      <c r="J10" s="36" t="s">
        <v>163</v>
      </c>
      <c r="K10" s="36" t="s">
        <v>151</v>
      </c>
      <c r="L10" s="31">
        <v>231100232374227</v>
      </c>
    </row>
    <row r="11" spans="1:12" ht="30" x14ac:dyDescent="0.25">
      <c r="A11" s="36">
        <v>33316456</v>
      </c>
      <c r="B11" s="36" t="s">
        <v>253</v>
      </c>
      <c r="C11" s="36" t="s">
        <v>252</v>
      </c>
      <c r="D11" s="38">
        <v>45280</v>
      </c>
      <c r="E11" s="40" t="s">
        <v>251</v>
      </c>
      <c r="F11" s="39" t="s">
        <v>250</v>
      </c>
      <c r="G11" s="38" t="s">
        <v>45</v>
      </c>
      <c r="H11" s="38">
        <v>45279</v>
      </c>
      <c r="I11" s="37">
        <v>2114088</v>
      </c>
      <c r="J11" s="36" t="s">
        <v>194</v>
      </c>
      <c r="K11" s="36" t="s">
        <v>151</v>
      </c>
      <c r="L11" s="31">
        <v>231100362355660</v>
      </c>
    </row>
    <row r="12" spans="1:12" ht="30" x14ac:dyDescent="0.25">
      <c r="A12" s="36">
        <v>31335746</v>
      </c>
      <c r="B12" s="36" t="s">
        <v>249</v>
      </c>
      <c r="C12" s="36" t="s">
        <v>248</v>
      </c>
      <c r="D12" s="38">
        <v>45279</v>
      </c>
      <c r="E12" s="40" t="s">
        <v>242</v>
      </c>
      <c r="F12" s="39" t="s">
        <v>247</v>
      </c>
      <c r="G12" s="38" t="s">
        <v>246</v>
      </c>
      <c r="H12" s="38">
        <v>45278</v>
      </c>
      <c r="I12" s="37">
        <v>12300000</v>
      </c>
      <c r="J12" s="36" t="s">
        <v>245</v>
      </c>
      <c r="K12" s="36" t="s">
        <v>151</v>
      </c>
      <c r="L12" s="31">
        <v>231100241296274</v>
      </c>
    </row>
    <row r="13" spans="1:12" ht="30" x14ac:dyDescent="0.25">
      <c r="A13" s="36">
        <v>31335781</v>
      </c>
      <c r="B13" s="36" t="s">
        <v>244</v>
      </c>
      <c r="C13" s="36" t="s">
        <v>243</v>
      </c>
      <c r="D13" s="38">
        <v>45279</v>
      </c>
      <c r="E13" s="40" t="s">
        <v>242</v>
      </c>
      <c r="F13" s="39" t="s">
        <v>241</v>
      </c>
      <c r="G13" s="38" t="s">
        <v>240</v>
      </c>
      <c r="H13" s="38">
        <v>45278</v>
      </c>
      <c r="I13" s="37">
        <v>5514000</v>
      </c>
      <c r="J13" s="36" t="s">
        <v>239</v>
      </c>
      <c r="K13" s="36" t="s">
        <v>151</v>
      </c>
      <c r="L13" s="31">
        <v>231100241296548</v>
      </c>
    </row>
    <row r="14" spans="1:12" ht="30" x14ac:dyDescent="0.25">
      <c r="A14" s="36">
        <v>33290738</v>
      </c>
      <c r="B14" s="36" t="s">
        <v>26</v>
      </c>
      <c r="C14" s="36" t="s">
        <v>238</v>
      </c>
      <c r="D14" s="38">
        <v>45278</v>
      </c>
      <c r="E14" s="40" t="s">
        <v>237</v>
      </c>
      <c r="F14" s="39" t="s">
        <v>236</v>
      </c>
      <c r="G14" s="38" t="s">
        <v>235</v>
      </c>
      <c r="H14" s="38">
        <v>45277</v>
      </c>
      <c r="I14" s="37">
        <v>520000</v>
      </c>
      <c r="J14" s="36" t="s">
        <v>152</v>
      </c>
      <c r="K14" s="36" t="s">
        <v>151</v>
      </c>
      <c r="L14" s="31">
        <v>231110082255087</v>
      </c>
    </row>
    <row r="15" spans="1:12" ht="30" x14ac:dyDescent="0.25">
      <c r="A15" s="36">
        <v>33290800</v>
      </c>
      <c r="B15" s="36" t="s">
        <v>30</v>
      </c>
      <c r="C15" s="36" t="s">
        <v>234</v>
      </c>
      <c r="D15" s="38">
        <v>45278</v>
      </c>
      <c r="E15" s="40" t="s">
        <v>233</v>
      </c>
      <c r="F15" s="39" t="s">
        <v>232</v>
      </c>
      <c r="G15" s="38" t="s">
        <v>231</v>
      </c>
      <c r="H15" s="38">
        <v>45277</v>
      </c>
      <c r="I15" s="37">
        <v>240000.6</v>
      </c>
      <c r="J15" s="36" t="s">
        <v>152</v>
      </c>
      <c r="K15" s="36" t="s">
        <v>151</v>
      </c>
      <c r="L15" s="31">
        <v>231110082255171</v>
      </c>
    </row>
    <row r="16" spans="1:12" ht="45" x14ac:dyDescent="0.25">
      <c r="A16" s="36">
        <v>33295797</v>
      </c>
      <c r="B16" s="36" t="s">
        <v>63</v>
      </c>
      <c r="C16" s="36" t="s">
        <v>230</v>
      </c>
      <c r="D16" s="38">
        <v>45278</v>
      </c>
      <c r="E16" s="40" t="s">
        <v>229</v>
      </c>
      <c r="F16" s="39" t="s">
        <v>228</v>
      </c>
      <c r="G16" s="38" t="s">
        <v>227</v>
      </c>
      <c r="H16" s="38">
        <v>45278</v>
      </c>
      <c r="I16" s="37">
        <v>799980</v>
      </c>
      <c r="J16" s="36" t="s">
        <v>152</v>
      </c>
      <c r="K16" s="36" t="s">
        <v>151</v>
      </c>
      <c r="L16" s="31">
        <v>231110082252738</v>
      </c>
    </row>
    <row r="17" spans="1:12" ht="30" x14ac:dyDescent="0.25">
      <c r="A17" s="36">
        <v>33247967</v>
      </c>
      <c r="B17" s="36" t="s">
        <v>65</v>
      </c>
      <c r="C17" s="36" t="s">
        <v>226</v>
      </c>
      <c r="D17" s="38">
        <v>45273</v>
      </c>
      <c r="E17" s="40" t="s">
        <v>225</v>
      </c>
      <c r="F17" s="39" t="s">
        <v>224</v>
      </c>
      <c r="G17" s="38" t="s">
        <v>63</v>
      </c>
      <c r="H17" s="38">
        <v>45271</v>
      </c>
      <c r="I17" s="37">
        <v>2700000</v>
      </c>
      <c r="J17" s="36" t="s">
        <v>212</v>
      </c>
      <c r="K17" s="36" t="s">
        <v>151</v>
      </c>
      <c r="L17" s="31">
        <v>231100452324629</v>
      </c>
    </row>
    <row r="18" spans="1:12" ht="30" x14ac:dyDescent="0.25">
      <c r="A18" s="36">
        <v>33178125</v>
      </c>
      <c r="B18" s="36" t="s">
        <v>67</v>
      </c>
      <c r="C18" s="36" t="s">
        <v>223</v>
      </c>
      <c r="D18" s="38">
        <v>45260</v>
      </c>
      <c r="E18" s="40" t="s">
        <v>222</v>
      </c>
      <c r="F18" s="39" t="s">
        <v>221</v>
      </c>
      <c r="G18" s="38" t="s">
        <v>220</v>
      </c>
      <c r="H18" s="38">
        <v>45260</v>
      </c>
      <c r="I18" s="37">
        <v>979751</v>
      </c>
      <c r="J18" s="36" t="s">
        <v>194</v>
      </c>
      <c r="K18" s="36" t="s">
        <v>151</v>
      </c>
      <c r="L18" s="31">
        <v>231110082180182</v>
      </c>
    </row>
    <row r="19" spans="1:12" ht="30" x14ac:dyDescent="0.25">
      <c r="A19" s="36">
        <v>33128660</v>
      </c>
      <c r="B19" s="36" t="s">
        <v>69</v>
      </c>
      <c r="C19" s="36" t="s">
        <v>219</v>
      </c>
      <c r="D19" s="38">
        <v>45254</v>
      </c>
      <c r="E19" s="40" t="s">
        <v>218</v>
      </c>
      <c r="F19" s="39" t="s">
        <v>217</v>
      </c>
      <c r="G19" s="38" t="s">
        <v>216</v>
      </c>
      <c r="H19" s="38">
        <v>45253</v>
      </c>
      <c r="I19" s="37">
        <v>2188000</v>
      </c>
      <c r="J19" s="36" t="s">
        <v>152</v>
      </c>
      <c r="K19" s="36" t="s">
        <v>151</v>
      </c>
      <c r="L19" s="31">
        <v>231110082155720</v>
      </c>
    </row>
    <row r="20" spans="1:12" ht="30" x14ac:dyDescent="0.25">
      <c r="A20" s="36">
        <v>33061201</v>
      </c>
      <c r="B20" s="36" t="s">
        <v>75</v>
      </c>
      <c r="C20" s="36" t="s">
        <v>215</v>
      </c>
      <c r="D20" s="38">
        <v>45243</v>
      </c>
      <c r="E20" s="40" t="s">
        <v>214</v>
      </c>
      <c r="F20" s="39" t="s">
        <v>213</v>
      </c>
      <c r="G20" s="38" t="s">
        <v>118</v>
      </c>
      <c r="H20" s="38">
        <v>45238</v>
      </c>
      <c r="I20" s="37">
        <v>10911800</v>
      </c>
      <c r="J20" s="36" t="s">
        <v>212</v>
      </c>
      <c r="K20" s="36" t="s">
        <v>151</v>
      </c>
      <c r="L20" s="31">
        <v>231100452197590</v>
      </c>
    </row>
    <row r="21" spans="1:12" ht="45" x14ac:dyDescent="0.25">
      <c r="A21" s="36">
        <v>33002730</v>
      </c>
      <c r="B21" s="36" t="s">
        <v>45</v>
      </c>
      <c r="C21" s="36" t="s">
        <v>211</v>
      </c>
      <c r="D21" s="38">
        <v>45233</v>
      </c>
      <c r="E21" s="40" t="s">
        <v>210</v>
      </c>
      <c r="F21" s="39" t="s">
        <v>209</v>
      </c>
      <c r="G21" s="38" t="s">
        <v>208</v>
      </c>
      <c r="H21" s="38">
        <v>45233</v>
      </c>
      <c r="I21" s="37">
        <v>600000</v>
      </c>
      <c r="J21" s="36" t="s">
        <v>207</v>
      </c>
      <c r="K21" s="36" t="s">
        <v>151</v>
      </c>
      <c r="L21" s="31">
        <v>231110082086311</v>
      </c>
    </row>
    <row r="22" spans="1:12" ht="30" x14ac:dyDescent="0.25">
      <c r="A22" s="36">
        <v>32995355</v>
      </c>
      <c r="B22" s="36" t="s">
        <v>48</v>
      </c>
      <c r="C22" s="36" t="s">
        <v>206</v>
      </c>
      <c r="D22" s="38">
        <v>45232</v>
      </c>
      <c r="E22" s="40" t="s">
        <v>205</v>
      </c>
      <c r="F22" s="39" t="s">
        <v>204</v>
      </c>
      <c r="G22" s="38" t="s">
        <v>203</v>
      </c>
      <c r="H22" s="38">
        <v>45232</v>
      </c>
      <c r="I22" s="37">
        <v>551400</v>
      </c>
      <c r="J22" s="36" t="s">
        <v>152</v>
      </c>
      <c r="K22" s="36" t="s">
        <v>151</v>
      </c>
      <c r="L22" s="31">
        <v>231110082082364</v>
      </c>
    </row>
    <row r="23" spans="1:12" ht="30" x14ac:dyDescent="0.25">
      <c r="A23" s="36">
        <v>32996247</v>
      </c>
      <c r="B23" s="36" t="s">
        <v>81</v>
      </c>
      <c r="C23" s="36" t="s">
        <v>202</v>
      </c>
      <c r="D23" s="38">
        <v>45232</v>
      </c>
      <c r="E23" s="40" t="s">
        <v>201</v>
      </c>
      <c r="F23" s="39" t="s">
        <v>200</v>
      </c>
      <c r="G23" s="38" t="s">
        <v>199</v>
      </c>
      <c r="H23" s="38">
        <v>45232</v>
      </c>
      <c r="I23" s="37">
        <v>475500</v>
      </c>
      <c r="J23" s="36" t="s">
        <v>152</v>
      </c>
      <c r="K23" s="36" t="s">
        <v>151</v>
      </c>
      <c r="L23" s="31">
        <v>231110082082843</v>
      </c>
    </row>
    <row r="24" spans="1:12" ht="45" x14ac:dyDescent="0.25">
      <c r="A24" s="36">
        <v>32963278</v>
      </c>
      <c r="B24" s="36" t="s">
        <v>70</v>
      </c>
      <c r="C24" s="36" t="s">
        <v>198</v>
      </c>
      <c r="D24" s="38">
        <v>45226</v>
      </c>
      <c r="E24" s="40" t="s">
        <v>197</v>
      </c>
      <c r="F24" s="39" t="s">
        <v>196</v>
      </c>
      <c r="G24" s="38" t="s">
        <v>195</v>
      </c>
      <c r="H24" s="38">
        <v>45224</v>
      </c>
      <c r="I24" s="37">
        <v>8146880</v>
      </c>
      <c r="J24" s="36" t="s">
        <v>194</v>
      </c>
      <c r="K24" s="36" t="s">
        <v>151</v>
      </c>
      <c r="L24" s="31">
        <v>231100102139179</v>
      </c>
    </row>
    <row r="25" spans="1:12" ht="30" x14ac:dyDescent="0.25">
      <c r="A25" s="36">
        <v>32943170</v>
      </c>
      <c r="B25" s="36" t="s">
        <v>73</v>
      </c>
      <c r="C25" s="36" t="s">
        <v>193</v>
      </c>
      <c r="D25" s="38">
        <v>45224</v>
      </c>
      <c r="E25" s="40" t="s">
        <v>192</v>
      </c>
      <c r="F25" s="39" t="s">
        <v>191</v>
      </c>
      <c r="G25" s="38" t="s">
        <v>190</v>
      </c>
      <c r="H25" s="38">
        <v>45222</v>
      </c>
      <c r="I25" s="37">
        <v>8798000</v>
      </c>
      <c r="J25" s="36" t="s">
        <v>189</v>
      </c>
      <c r="K25" s="36" t="s">
        <v>151</v>
      </c>
      <c r="L25" s="31">
        <v>231100372116808</v>
      </c>
    </row>
    <row r="26" spans="1:12" ht="30" x14ac:dyDescent="0.25">
      <c r="A26" s="36">
        <v>32925895</v>
      </c>
      <c r="B26" s="36" t="s">
        <v>88</v>
      </c>
      <c r="C26" s="36" t="s">
        <v>188</v>
      </c>
      <c r="D26" s="38">
        <v>45222</v>
      </c>
      <c r="E26" s="40" t="s">
        <v>187</v>
      </c>
      <c r="F26" s="39" t="s">
        <v>186</v>
      </c>
      <c r="G26" s="38" t="s">
        <v>185</v>
      </c>
      <c r="H26" s="38">
        <v>45221</v>
      </c>
      <c r="I26" s="37">
        <v>555500</v>
      </c>
      <c r="J26" s="36" t="s">
        <v>152</v>
      </c>
      <c r="K26" s="36" t="s">
        <v>151</v>
      </c>
      <c r="L26" s="31">
        <v>231110082050815</v>
      </c>
    </row>
    <row r="27" spans="1:12" ht="30" x14ac:dyDescent="0.25">
      <c r="A27" s="36">
        <v>32926448</v>
      </c>
      <c r="B27" s="36" t="s">
        <v>91</v>
      </c>
      <c r="C27" s="36" t="s">
        <v>184</v>
      </c>
      <c r="D27" s="38">
        <v>45222</v>
      </c>
      <c r="E27" s="40" t="s">
        <v>183</v>
      </c>
      <c r="F27" s="39" t="s">
        <v>182</v>
      </c>
      <c r="G27" s="38" t="s">
        <v>181</v>
      </c>
      <c r="H27" s="38">
        <v>45221</v>
      </c>
      <c r="I27" s="37">
        <v>220000</v>
      </c>
      <c r="J27" s="36" t="s">
        <v>152</v>
      </c>
      <c r="K27" s="36" t="s">
        <v>151</v>
      </c>
      <c r="L27" s="31">
        <v>231110082051651</v>
      </c>
    </row>
    <row r="28" spans="1:12" ht="30" x14ac:dyDescent="0.25">
      <c r="A28" s="36">
        <v>32926605</v>
      </c>
      <c r="B28" s="36" t="s">
        <v>93</v>
      </c>
      <c r="C28" s="36" t="s">
        <v>180</v>
      </c>
      <c r="D28" s="38">
        <v>45222</v>
      </c>
      <c r="E28" s="40" t="s">
        <v>179</v>
      </c>
      <c r="F28" s="39" t="s">
        <v>178</v>
      </c>
      <c r="G28" s="38" t="s">
        <v>177</v>
      </c>
      <c r="H28" s="38">
        <v>45221</v>
      </c>
      <c r="I28" s="37">
        <v>3150000</v>
      </c>
      <c r="J28" s="36" t="s">
        <v>176</v>
      </c>
      <c r="K28" s="36" t="s">
        <v>151</v>
      </c>
      <c r="L28" s="31">
        <v>231110082051857</v>
      </c>
    </row>
    <row r="29" spans="1:12" ht="45" x14ac:dyDescent="0.25">
      <c r="A29" s="36">
        <v>32909399</v>
      </c>
      <c r="B29" s="36" t="s">
        <v>96</v>
      </c>
      <c r="C29" s="36" t="s">
        <v>175</v>
      </c>
      <c r="D29" s="38">
        <v>45218</v>
      </c>
      <c r="E29" s="40" t="s">
        <v>174</v>
      </c>
      <c r="F29" s="39" t="s">
        <v>173</v>
      </c>
      <c r="G29" s="38" t="s">
        <v>172</v>
      </c>
      <c r="H29" s="38">
        <v>45218</v>
      </c>
      <c r="I29" s="37">
        <v>333330</v>
      </c>
      <c r="J29" s="36" t="s">
        <v>152</v>
      </c>
      <c r="K29" s="36" t="s">
        <v>151</v>
      </c>
      <c r="L29" s="31">
        <v>231110082037170</v>
      </c>
    </row>
    <row r="30" spans="1:12" ht="30" x14ac:dyDescent="0.25">
      <c r="A30" s="36">
        <v>32903831</v>
      </c>
      <c r="B30" s="36" t="s">
        <v>98</v>
      </c>
      <c r="C30" s="36" t="s">
        <v>171</v>
      </c>
      <c r="D30" s="38">
        <v>45217</v>
      </c>
      <c r="E30" s="40" t="s">
        <v>170</v>
      </c>
      <c r="F30" s="39" t="s">
        <v>169</v>
      </c>
      <c r="G30" s="38" t="s">
        <v>168</v>
      </c>
      <c r="H30" s="38">
        <v>45217</v>
      </c>
      <c r="I30" s="37">
        <v>200000</v>
      </c>
      <c r="J30" s="36" t="s">
        <v>152</v>
      </c>
      <c r="K30" s="36" t="s">
        <v>151</v>
      </c>
      <c r="L30" s="31">
        <v>231110082033978</v>
      </c>
    </row>
    <row r="31" spans="1:12" ht="45" x14ac:dyDescent="0.25">
      <c r="A31" s="36">
        <v>32891027</v>
      </c>
      <c r="B31" s="36" t="s">
        <v>76</v>
      </c>
      <c r="C31" s="36" t="s">
        <v>167</v>
      </c>
      <c r="D31" s="38">
        <v>45215</v>
      </c>
      <c r="E31" s="40" t="s">
        <v>166</v>
      </c>
      <c r="F31" s="39" t="s">
        <v>165</v>
      </c>
      <c r="G31" s="38" t="s">
        <v>164</v>
      </c>
      <c r="H31" s="38">
        <v>45212</v>
      </c>
      <c r="I31" s="37">
        <v>22500000</v>
      </c>
      <c r="J31" s="36" t="s">
        <v>163</v>
      </c>
      <c r="K31" s="36" t="s">
        <v>151</v>
      </c>
      <c r="L31" s="31">
        <v>231100232096837</v>
      </c>
    </row>
    <row r="32" spans="1:12" ht="30" x14ac:dyDescent="0.25">
      <c r="A32" s="36">
        <v>32830288</v>
      </c>
      <c r="B32" s="36" t="s">
        <v>103</v>
      </c>
      <c r="C32" s="36" t="s">
        <v>162</v>
      </c>
      <c r="D32" s="38">
        <v>45204</v>
      </c>
      <c r="E32" s="40" t="s">
        <v>161</v>
      </c>
      <c r="F32" s="39" t="s">
        <v>160</v>
      </c>
      <c r="G32" s="38" t="s">
        <v>159</v>
      </c>
      <c r="H32" s="38">
        <v>45204</v>
      </c>
      <c r="I32" s="37">
        <v>312000</v>
      </c>
      <c r="J32" s="36" t="s">
        <v>152</v>
      </c>
      <c r="K32" s="36" t="s">
        <v>151</v>
      </c>
      <c r="L32" s="31">
        <v>231110081991597</v>
      </c>
    </row>
    <row r="33" spans="1:12" ht="30" x14ac:dyDescent="0.25">
      <c r="A33" s="36">
        <v>32830509</v>
      </c>
      <c r="B33" s="36" t="s">
        <v>106</v>
      </c>
      <c r="C33" s="36" t="s">
        <v>158</v>
      </c>
      <c r="D33" s="38">
        <v>45204</v>
      </c>
      <c r="E33" s="40" t="s">
        <v>155</v>
      </c>
      <c r="F33" s="39" t="s">
        <v>154</v>
      </c>
      <c r="G33" s="38" t="s">
        <v>157</v>
      </c>
      <c r="H33" s="38">
        <v>45204</v>
      </c>
      <c r="I33" s="37">
        <v>559600</v>
      </c>
      <c r="J33" s="36" t="s">
        <v>152</v>
      </c>
      <c r="K33" s="36" t="s">
        <v>151</v>
      </c>
      <c r="L33" s="31">
        <v>231110081991715</v>
      </c>
    </row>
    <row r="34" spans="1:12" ht="30" x14ac:dyDescent="0.25">
      <c r="A34" s="36">
        <v>32830848</v>
      </c>
      <c r="B34" s="36" t="s">
        <v>109</v>
      </c>
      <c r="C34" s="36" t="s">
        <v>156</v>
      </c>
      <c r="D34" s="38">
        <v>45204</v>
      </c>
      <c r="E34" s="40" t="s">
        <v>155</v>
      </c>
      <c r="F34" s="39" t="s">
        <v>154</v>
      </c>
      <c r="G34" s="38" t="s">
        <v>153</v>
      </c>
      <c r="H34" s="38">
        <v>45204</v>
      </c>
      <c r="I34" s="37">
        <v>323400</v>
      </c>
      <c r="J34" s="36" t="s">
        <v>152</v>
      </c>
      <c r="K34" s="36" t="s">
        <v>151</v>
      </c>
      <c r="L34" s="31">
        <v>231110081991811</v>
      </c>
    </row>
    <row r="35" spans="1:12" x14ac:dyDescent="0.25">
      <c r="A35" s="35" t="s">
        <v>150</v>
      </c>
      <c r="B35" s="34"/>
      <c r="C35" s="34"/>
      <c r="D35" s="34"/>
      <c r="E35" s="34"/>
      <c r="F35" s="34"/>
      <c r="G35" s="34"/>
      <c r="H35" s="33"/>
      <c r="I35" s="32">
        <f>SUM(I7:I34)</f>
        <v>122292829.59999999</v>
      </c>
      <c r="J35" s="31"/>
    </row>
  </sheetData>
  <mergeCells count="4">
    <mergeCell ref="A35:H35"/>
    <mergeCell ref="A2:I2"/>
    <mergeCell ref="A3:I3"/>
    <mergeCell ref="A4:I4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showGridLines="0" workbookViewId="0">
      <selection activeCell="F16" sqref="F16"/>
    </sheetView>
  </sheetViews>
  <sheetFormatPr defaultRowHeight="15" customHeight="1" x14ac:dyDescent="0.25"/>
  <cols>
    <col min="1" max="1" width="3.85546875" customWidth="1"/>
    <col min="2" max="2" width="6.28515625" customWidth="1"/>
    <col min="3" max="3" width="4.7109375" customWidth="1"/>
    <col min="4" max="4" width="59.7109375" customWidth="1"/>
    <col min="5" max="5" width="8" customWidth="1"/>
    <col min="6" max="9" width="13.85546875" customWidth="1"/>
  </cols>
  <sheetData>
    <row r="1" spans="1:9" ht="33" customHeight="1" x14ac:dyDescent="0.25">
      <c r="E1" s="27" t="s">
        <v>0</v>
      </c>
      <c r="F1" s="27"/>
      <c r="G1" s="27"/>
      <c r="H1" s="27"/>
      <c r="I1" s="27"/>
    </row>
    <row r="2" spans="1:9" ht="33.6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spans="1:9" ht="15" customHeight="1" x14ac:dyDescent="0.25">
      <c r="A3" s="29" t="s">
        <v>2</v>
      </c>
      <c r="B3" s="29"/>
      <c r="C3" s="29"/>
      <c r="D3" s="29"/>
      <c r="E3" s="29"/>
      <c r="F3" s="29"/>
      <c r="G3" s="29"/>
      <c r="H3" s="29"/>
      <c r="I3" s="29"/>
    </row>
    <row r="4" spans="1:9" ht="9.75" customHeight="1" x14ac:dyDescent="0.25">
      <c r="A4" s="1"/>
      <c r="B4" s="1"/>
      <c r="C4" s="1"/>
      <c r="D4" s="1"/>
      <c r="E4" s="1"/>
      <c r="F4" s="1"/>
    </row>
    <row r="5" spans="1:9" ht="13.5" customHeight="1" x14ac:dyDescent="0.25">
      <c r="A5" s="17"/>
      <c r="B5" s="25" t="s">
        <v>3</v>
      </c>
      <c r="C5" s="25"/>
      <c r="D5" s="25"/>
      <c r="E5" s="26" t="s">
        <v>4</v>
      </c>
      <c r="F5" s="26"/>
      <c r="G5" s="26"/>
      <c r="H5" s="26"/>
      <c r="I5" s="26"/>
    </row>
    <row r="6" spans="1:9" ht="13.5" customHeight="1" x14ac:dyDescent="0.25">
      <c r="A6" s="17" t="s">
        <v>5</v>
      </c>
      <c r="B6" s="25" t="s">
        <v>6</v>
      </c>
      <c r="C6" s="25"/>
      <c r="D6" s="25"/>
      <c r="E6" s="24"/>
      <c r="F6" s="24"/>
      <c r="G6" s="24"/>
      <c r="H6" s="24"/>
      <c r="I6" s="24"/>
    </row>
    <row r="7" spans="1:9" ht="13.5" customHeight="1" x14ac:dyDescent="0.25">
      <c r="A7" s="17"/>
      <c r="B7" s="25" t="s">
        <v>7</v>
      </c>
      <c r="C7" s="25"/>
      <c r="D7" s="25"/>
      <c r="E7" s="24" t="s">
        <v>8</v>
      </c>
      <c r="F7" s="24"/>
      <c r="G7" s="24"/>
      <c r="H7" s="24"/>
      <c r="I7" s="24"/>
    </row>
    <row r="8" spans="1:9" ht="13.5" customHeight="1" x14ac:dyDescent="0.25">
      <c r="A8" s="17"/>
      <c r="B8" s="25" t="s">
        <v>9</v>
      </c>
      <c r="C8" s="25"/>
      <c r="D8" s="25"/>
      <c r="E8" s="24"/>
      <c r="F8" s="24"/>
      <c r="G8" s="24"/>
      <c r="H8" s="24"/>
      <c r="I8" s="24"/>
    </row>
    <row r="9" spans="1:9" ht="13.5" customHeight="1" x14ac:dyDescent="0.25">
      <c r="A9" s="17"/>
      <c r="B9" s="25" t="s">
        <v>10</v>
      </c>
      <c r="C9" s="25"/>
      <c r="D9" s="25"/>
      <c r="E9" s="24"/>
      <c r="F9" s="24"/>
      <c r="G9" s="24"/>
      <c r="H9" s="24"/>
      <c r="I9" s="24"/>
    </row>
    <row r="10" spans="1:9" ht="13.5" customHeight="1" x14ac:dyDescent="0.25">
      <c r="A10" s="17"/>
      <c r="B10" s="25" t="s">
        <v>11</v>
      </c>
      <c r="C10" s="25"/>
      <c r="D10" s="25"/>
      <c r="E10" s="24"/>
      <c r="F10" s="24"/>
      <c r="G10" s="24"/>
      <c r="H10" s="24"/>
      <c r="I10" s="24"/>
    </row>
    <row r="11" spans="1:9" ht="13.5" customHeight="1" x14ac:dyDescent="0.25">
      <c r="A11" s="17"/>
      <c r="B11" s="25" t="s">
        <v>12</v>
      </c>
      <c r="C11" s="25"/>
      <c r="D11" s="25"/>
      <c r="E11" s="24" t="s">
        <v>13</v>
      </c>
      <c r="F11" s="24"/>
      <c r="G11" s="24"/>
      <c r="H11" s="24"/>
      <c r="I11" s="24"/>
    </row>
    <row r="12" spans="1:9" ht="8.25" customHeight="1" x14ac:dyDescent="0.25"/>
    <row r="13" spans="1:9" ht="57.6" customHeight="1" x14ac:dyDescent="0.25">
      <c r="A13" s="2" t="s">
        <v>14</v>
      </c>
      <c r="B13" s="3" t="s">
        <v>15</v>
      </c>
      <c r="C13" s="2" t="s">
        <v>16</v>
      </c>
      <c r="D13" s="4" t="s">
        <v>17</v>
      </c>
      <c r="E13" s="4" t="s">
        <v>18</v>
      </c>
      <c r="F13" s="4" t="s">
        <v>19</v>
      </c>
      <c r="G13" s="4" t="s">
        <v>20</v>
      </c>
      <c r="H13" s="4" t="s">
        <v>21</v>
      </c>
      <c r="I13" s="4" t="s">
        <v>22</v>
      </c>
    </row>
    <row r="14" spans="1:9" ht="15" customHeight="1" x14ac:dyDescent="0.25">
      <c r="A14" s="21" t="s">
        <v>23</v>
      </c>
      <c r="B14" s="22"/>
      <c r="C14" s="23"/>
      <c r="D14" s="5" t="s">
        <v>24</v>
      </c>
      <c r="E14" s="5">
        <v>1</v>
      </c>
      <c r="F14" s="5">
        <v>2</v>
      </c>
      <c r="G14" s="5">
        <v>3</v>
      </c>
      <c r="H14" s="5">
        <v>4</v>
      </c>
      <c r="I14" s="5">
        <v>5</v>
      </c>
    </row>
    <row r="15" spans="1:9" x14ac:dyDescent="0.25">
      <c r="A15" s="6" t="s">
        <v>25</v>
      </c>
      <c r="B15" s="6" t="s">
        <v>26</v>
      </c>
      <c r="C15" s="7" t="s">
        <v>27</v>
      </c>
      <c r="D15" s="8" t="s">
        <v>28</v>
      </c>
      <c r="E15" s="9" t="s">
        <v>29</v>
      </c>
      <c r="F15" s="10">
        <v>30538484</v>
      </c>
      <c r="G15" s="10">
        <v>29439734.399999999</v>
      </c>
      <c r="H15" s="10">
        <v>29439734.399999999</v>
      </c>
      <c r="I15" s="10">
        <v>29591825.300000001</v>
      </c>
    </row>
    <row r="16" spans="1:9" x14ac:dyDescent="0.25">
      <c r="A16" s="6" t="s">
        <v>25</v>
      </c>
      <c r="B16" s="6" t="s">
        <v>30</v>
      </c>
      <c r="C16" s="7" t="s">
        <v>27</v>
      </c>
      <c r="D16" s="8" t="s">
        <v>31</v>
      </c>
      <c r="E16" s="9" t="s">
        <v>32</v>
      </c>
      <c r="F16" s="10">
        <v>30538484</v>
      </c>
      <c r="G16" s="10">
        <v>29439734.399999999</v>
      </c>
      <c r="H16" s="10">
        <v>29439734.399999999</v>
      </c>
      <c r="I16" s="10">
        <v>29591825.300000001</v>
      </c>
    </row>
    <row r="17" spans="1:9" x14ac:dyDescent="0.25">
      <c r="A17" s="11" t="s">
        <v>25</v>
      </c>
      <c r="B17" s="11" t="s">
        <v>30</v>
      </c>
      <c r="C17" s="12" t="s">
        <v>33</v>
      </c>
      <c r="D17" s="13" t="s">
        <v>34</v>
      </c>
      <c r="E17" s="14" t="s">
        <v>35</v>
      </c>
      <c r="F17" s="15">
        <v>30538484</v>
      </c>
      <c r="G17" s="15">
        <v>29439734.399999999</v>
      </c>
      <c r="H17" s="15">
        <v>29439734.399999999</v>
      </c>
      <c r="I17" s="15">
        <v>29591825.300000001</v>
      </c>
    </row>
    <row r="18" spans="1:9" x14ac:dyDescent="0.25">
      <c r="A18" s="6" t="s">
        <v>36</v>
      </c>
      <c r="B18" s="6" t="s">
        <v>30</v>
      </c>
      <c r="C18" s="7" t="s">
        <v>33</v>
      </c>
      <c r="D18" s="8" t="s">
        <v>37</v>
      </c>
      <c r="E18" s="9" t="s">
        <v>38</v>
      </c>
      <c r="F18" s="10">
        <v>0</v>
      </c>
      <c r="G18" s="10">
        <v>58988.2</v>
      </c>
      <c r="H18" s="10">
        <v>58988.2</v>
      </c>
      <c r="I18" s="10">
        <v>61640.1</v>
      </c>
    </row>
    <row r="19" spans="1:9" x14ac:dyDescent="0.25">
      <c r="A19" s="11" t="s">
        <v>36</v>
      </c>
      <c r="B19" s="11" t="s">
        <v>30</v>
      </c>
      <c r="C19" s="12" t="s">
        <v>39</v>
      </c>
      <c r="D19" s="13" t="s">
        <v>40</v>
      </c>
      <c r="E19" s="14" t="s">
        <v>41</v>
      </c>
      <c r="F19" s="15">
        <v>0</v>
      </c>
      <c r="G19" s="15">
        <v>58988.2</v>
      </c>
      <c r="H19" s="15">
        <v>58988.2</v>
      </c>
      <c r="I19" s="15">
        <v>61640.1</v>
      </c>
    </row>
    <row r="20" spans="1:9" x14ac:dyDescent="0.25">
      <c r="A20" s="6" t="s">
        <v>42</v>
      </c>
      <c r="B20" s="6" t="s">
        <v>42</v>
      </c>
      <c r="C20" s="7" t="s">
        <v>42</v>
      </c>
      <c r="D20" s="8" t="s">
        <v>43</v>
      </c>
      <c r="E20" s="9" t="s">
        <v>44</v>
      </c>
      <c r="F20" s="10">
        <v>30538484</v>
      </c>
      <c r="G20" s="10">
        <v>29498722.600000001</v>
      </c>
      <c r="H20" s="10">
        <v>29498722.600000001</v>
      </c>
      <c r="I20" s="10">
        <v>29653465.399999999</v>
      </c>
    </row>
    <row r="21" spans="1:9" x14ac:dyDescent="0.25">
      <c r="A21" s="6" t="s">
        <v>25</v>
      </c>
      <c r="B21" s="6" t="s">
        <v>45</v>
      </c>
      <c r="C21" s="7" t="s">
        <v>27</v>
      </c>
      <c r="D21" s="8" t="s">
        <v>46</v>
      </c>
      <c r="E21" s="9" t="s">
        <v>47</v>
      </c>
      <c r="F21" s="10">
        <v>7617938</v>
      </c>
      <c r="G21" s="10">
        <v>7347083.2000000002</v>
      </c>
      <c r="H21" s="10">
        <v>7347083.2000000002</v>
      </c>
      <c r="I21" s="10">
        <v>7406754.2999999998</v>
      </c>
    </row>
    <row r="22" spans="1:9" x14ac:dyDescent="0.25">
      <c r="A22" s="6" t="s">
        <v>25</v>
      </c>
      <c r="B22" s="6" t="s">
        <v>48</v>
      </c>
      <c r="C22" s="7" t="s">
        <v>27</v>
      </c>
      <c r="D22" s="8" t="s">
        <v>49</v>
      </c>
      <c r="E22" s="9" t="s">
        <v>50</v>
      </c>
      <c r="F22" s="10">
        <v>7617938</v>
      </c>
      <c r="G22" s="10">
        <v>7347083.2000000002</v>
      </c>
      <c r="H22" s="10">
        <v>7347083.2000000002</v>
      </c>
      <c r="I22" s="10">
        <v>7406754.2999999998</v>
      </c>
    </row>
    <row r="23" spans="1:9" x14ac:dyDescent="0.25">
      <c r="A23" s="11" t="s">
        <v>25</v>
      </c>
      <c r="B23" s="11" t="s">
        <v>48</v>
      </c>
      <c r="C23" s="12" t="s">
        <v>33</v>
      </c>
      <c r="D23" s="13" t="s">
        <v>51</v>
      </c>
      <c r="E23" s="14" t="s">
        <v>52</v>
      </c>
      <c r="F23" s="15">
        <v>7609140</v>
      </c>
      <c r="G23" s="15">
        <v>7338285.2000000002</v>
      </c>
      <c r="H23" s="15">
        <v>7338285.2000000002</v>
      </c>
      <c r="I23" s="15">
        <v>7397956.2999999998</v>
      </c>
    </row>
    <row r="24" spans="1:9" x14ac:dyDescent="0.25">
      <c r="A24" s="11" t="s">
        <v>25</v>
      </c>
      <c r="B24" s="11" t="s">
        <v>48</v>
      </c>
      <c r="C24" s="12" t="s">
        <v>53</v>
      </c>
      <c r="D24" s="13" t="s">
        <v>54</v>
      </c>
      <c r="E24" s="14" t="s">
        <v>26</v>
      </c>
      <c r="F24" s="15">
        <v>8798</v>
      </c>
      <c r="G24" s="15">
        <v>8798</v>
      </c>
      <c r="H24" s="15">
        <v>8798</v>
      </c>
      <c r="I24" s="15">
        <v>8798</v>
      </c>
    </row>
    <row r="25" spans="1:9" x14ac:dyDescent="0.25">
      <c r="A25" s="6" t="s">
        <v>42</v>
      </c>
      <c r="B25" s="6" t="s">
        <v>42</v>
      </c>
      <c r="C25" s="7" t="s">
        <v>42</v>
      </c>
      <c r="D25" s="8" t="s">
        <v>55</v>
      </c>
      <c r="E25" s="9" t="s">
        <v>30</v>
      </c>
      <c r="F25" s="10">
        <v>7617938</v>
      </c>
      <c r="G25" s="10">
        <v>7347083.2000000002</v>
      </c>
      <c r="H25" s="10">
        <v>7347083.2000000002</v>
      </c>
      <c r="I25" s="10">
        <v>7406754.2999999998</v>
      </c>
    </row>
    <row r="26" spans="1:9" x14ac:dyDescent="0.25">
      <c r="A26" s="6" t="s">
        <v>56</v>
      </c>
      <c r="B26" s="6" t="s">
        <v>57</v>
      </c>
      <c r="C26" s="7" t="s">
        <v>27</v>
      </c>
      <c r="D26" s="8" t="s">
        <v>58</v>
      </c>
      <c r="E26" s="9" t="s">
        <v>59</v>
      </c>
      <c r="F26" s="10">
        <v>881658</v>
      </c>
      <c r="G26" s="10">
        <v>0</v>
      </c>
      <c r="H26" s="10">
        <v>706791.7</v>
      </c>
      <c r="I26" s="10">
        <v>733680.9</v>
      </c>
    </row>
    <row r="27" spans="1:9" x14ac:dyDescent="0.25">
      <c r="A27" s="6" t="s">
        <v>56</v>
      </c>
      <c r="B27" s="6" t="s">
        <v>26</v>
      </c>
      <c r="C27" s="7" t="s">
        <v>27</v>
      </c>
      <c r="D27" s="8" t="s">
        <v>60</v>
      </c>
      <c r="E27" s="9" t="s">
        <v>61</v>
      </c>
      <c r="F27" s="10">
        <v>374995.5</v>
      </c>
      <c r="G27" s="10">
        <v>0</v>
      </c>
      <c r="H27" s="10">
        <v>367418.5</v>
      </c>
      <c r="I27" s="10">
        <v>366936.1</v>
      </c>
    </row>
    <row r="28" spans="1:9" x14ac:dyDescent="0.25">
      <c r="A28" s="11" t="s">
        <v>56</v>
      </c>
      <c r="B28" s="11" t="s">
        <v>30</v>
      </c>
      <c r="C28" s="12" t="s">
        <v>27</v>
      </c>
      <c r="D28" s="13" t="s">
        <v>62</v>
      </c>
      <c r="E28" s="14" t="s">
        <v>63</v>
      </c>
      <c r="F28" s="15">
        <v>253829.5</v>
      </c>
      <c r="G28" s="15">
        <v>0</v>
      </c>
      <c r="H28" s="15">
        <v>246252.6</v>
      </c>
      <c r="I28" s="15">
        <v>245770.2</v>
      </c>
    </row>
    <row r="29" spans="1:9" x14ac:dyDescent="0.25">
      <c r="A29" s="11" t="s">
        <v>56</v>
      </c>
      <c r="B29" s="11" t="s">
        <v>59</v>
      </c>
      <c r="C29" s="12" t="s">
        <v>27</v>
      </c>
      <c r="D29" s="13" t="s">
        <v>64</v>
      </c>
      <c r="E29" s="14" t="s">
        <v>65</v>
      </c>
      <c r="F29" s="15">
        <v>121166</v>
      </c>
      <c r="G29" s="15">
        <v>0</v>
      </c>
      <c r="H29" s="15">
        <v>121165.9</v>
      </c>
      <c r="I29" s="15">
        <v>121165.9</v>
      </c>
    </row>
    <row r="30" spans="1:9" x14ac:dyDescent="0.25">
      <c r="A30" s="6" t="s">
        <v>56</v>
      </c>
      <c r="B30" s="6" t="s">
        <v>45</v>
      </c>
      <c r="C30" s="7" t="s">
        <v>27</v>
      </c>
      <c r="D30" s="8" t="s">
        <v>66</v>
      </c>
      <c r="E30" s="9" t="s">
        <v>67</v>
      </c>
      <c r="F30" s="10">
        <v>172872</v>
      </c>
      <c r="G30" s="10">
        <v>0</v>
      </c>
      <c r="H30" s="10">
        <v>62641.3</v>
      </c>
      <c r="I30" s="10">
        <v>120656.1</v>
      </c>
    </row>
    <row r="31" spans="1:9" x14ac:dyDescent="0.25">
      <c r="A31" s="11" t="s">
        <v>56</v>
      </c>
      <c r="B31" s="11" t="s">
        <v>48</v>
      </c>
      <c r="C31" s="12" t="s">
        <v>27</v>
      </c>
      <c r="D31" s="13" t="s">
        <v>68</v>
      </c>
      <c r="E31" s="14" t="s">
        <v>69</v>
      </c>
      <c r="F31" s="15">
        <v>50000</v>
      </c>
      <c r="G31" s="15">
        <v>0</v>
      </c>
      <c r="H31" s="15">
        <v>20000</v>
      </c>
      <c r="I31" s="15">
        <v>78014.899999999994</v>
      </c>
    </row>
    <row r="32" spans="1:9" x14ac:dyDescent="0.25">
      <c r="A32" s="11" t="s">
        <v>56</v>
      </c>
      <c r="B32" s="11" t="s">
        <v>70</v>
      </c>
      <c r="C32" s="12" t="s">
        <v>27</v>
      </c>
      <c r="D32" s="13" t="s">
        <v>71</v>
      </c>
      <c r="E32" s="14" t="s">
        <v>72</v>
      </c>
      <c r="F32" s="15">
        <v>117186</v>
      </c>
      <c r="G32" s="15">
        <v>0</v>
      </c>
      <c r="H32" s="15">
        <v>42641.3</v>
      </c>
      <c r="I32" s="15">
        <v>42641.3</v>
      </c>
    </row>
    <row r="33" spans="1:9" x14ac:dyDescent="0.25">
      <c r="A33" s="11" t="s">
        <v>56</v>
      </c>
      <c r="B33" s="11" t="s">
        <v>73</v>
      </c>
      <c r="C33" s="12" t="s">
        <v>27</v>
      </c>
      <c r="D33" s="13" t="s">
        <v>74</v>
      </c>
      <c r="E33" s="14" t="s">
        <v>75</v>
      </c>
      <c r="F33" s="15">
        <v>5686</v>
      </c>
      <c r="G33" s="15">
        <v>0</v>
      </c>
      <c r="H33" s="15">
        <v>0</v>
      </c>
      <c r="I33" s="15">
        <v>0</v>
      </c>
    </row>
    <row r="34" spans="1:9" x14ac:dyDescent="0.25">
      <c r="A34" s="6" t="s">
        <v>56</v>
      </c>
      <c r="B34" s="6" t="s">
        <v>76</v>
      </c>
      <c r="C34" s="7" t="s">
        <v>27</v>
      </c>
      <c r="D34" s="8" t="s">
        <v>77</v>
      </c>
      <c r="E34" s="9" t="s">
        <v>45</v>
      </c>
      <c r="F34" s="10">
        <v>42820</v>
      </c>
      <c r="G34" s="10">
        <v>0</v>
      </c>
      <c r="H34" s="10">
        <v>42752</v>
      </c>
      <c r="I34" s="10">
        <v>42752</v>
      </c>
    </row>
    <row r="35" spans="1:9" x14ac:dyDescent="0.25">
      <c r="A35" s="6" t="s">
        <v>56</v>
      </c>
      <c r="B35" s="6" t="s">
        <v>78</v>
      </c>
      <c r="C35" s="7" t="s">
        <v>27</v>
      </c>
      <c r="D35" s="8" t="s">
        <v>79</v>
      </c>
      <c r="E35" s="9" t="s">
        <v>48</v>
      </c>
      <c r="F35" s="10">
        <v>42820</v>
      </c>
      <c r="G35" s="10">
        <v>0</v>
      </c>
      <c r="H35" s="10">
        <v>42752</v>
      </c>
      <c r="I35" s="10">
        <v>42752</v>
      </c>
    </row>
    <row r="36" spans="1:9" x14ac:dyDescent="0.25">
      <c r="A36" s="11" t="s">
        <v>56</v>
      </c>
      <c r="B36" s="11" t="s">
        <v>78</v>
      </c>
      <c r="C36" s="12" t="s">
        <v>33</v>
      </c>
      <c r="D36" s="13" t="s">
        <v>80</v>
      </c>
      <c r="E36" s="14" t="s">
        <v>81</v>
      </c>
      <c r="F36" s="15">
        <v>37820</v>
      </c>
      <c r="G36" s="15">
        <v>0</v>
      </c>
      <c r="H36" s="15">
        <v>37813</v>
      </c>
      <c r="I36" s="15">
        <v>37813</v>
      </c>
    </row>
    <row r="37" spans="1:9" x14ac:dyDescent="0.25">
      <c r="A37" s="6" t="s">
        <v>56</v>
      </c>
      <c r="B37" s="6" t="s">
        <v>78</v>
      </c>
      <c r="C37" s="7" t="s">
        <v>82</v>
      </c>
      <c r="D37" s="8" t="s">
        <v>83</v>
      </c>
      <c r="E37" s="9" t="s">
        <v>70</v>
      </c>
      <c r="F37" s="10">
        <v>5000</v>
      </c>
      <c r="G37" s="10">
        <v>0</v>
      </c>
      <c r="H37" s="10">
        <v>4939</v>
      </c>
      <c r="I37" s="10">
        <v>4939</v>
      </c>
    </row>
    <row r="38" spans="1:9" x14ac:dyDescent="0.25">
      <c r="A38" s="11" t="s">
        <v>56</v>
      </c>
      <c r="B38" s="11" t="s">
        <v>78</v>
      </c>
      <c r="C38" s="12" t="s">
        <v>84</v>
      </c>
      <c r="D38" s="13" t="s">
        <v>85</v>
      </c>
      <c r="E38" s="14" t="s">
        <v>73</v>
      </c>
      <c r="F38" s="15">
        <v>5000</v>
      </c>
      <c r="G38" s="15">
        <v>0</v>
      </c>
      <c r="H38" s="15">
        <v>4939</v>
      </c>
      <c r="I38" s="15">
        <v>4939</v>
      </c>
    </row>
    <row r="39" spans="1:9" x14ac:dyDescent="0.25">
      <c r="A39" s="6" t="s">
        <v>56</v>
      </c>
      <c r="B39" s="6" t="s">
        <v>86</v>
      </c>
      <c r="C39" s="7" t="s">
        <v>27</v>
      </c>
      <c r="D39" s="8" t="s">
        <v>87</v>
      </c>
      <c r="E39" s="9" t="s">
        <v>88</v>
      </c>
      <c r="F39" s="10">
        <v>185448</v>
      </c>
      <c r="G39" s="10">
        <v>0</v>
      </c>
      <c r="H39" s="10">
        <v>140235.5</v>
      </c>
      <c r="I39" s="10">
        <v>113393.60000000001</v>
      </c>
    </row>
    <row r="40" spans="1:9" x14ac:dyDescent="0.25">
      <c r="A40" s="6" t="s">
        <v>56</v>
      </c>
      <c r="B40" s="6" t="s">
        <v>89</v>
      </c>
      <c r="C40" s="7" t="s">
        <v>27</v>
      </c>
      <c r="D40" s="8" t="s">
        <v>90</v>
      </c>
      <c r="E40" s="9" t="s">
        <v>91</v>
      </c>
      <c r="F40" s="10">
        <v>185448</v>
      </c>
      <c r="G40" s="10">
        <v>0</v>
      </c>
      <c r="H40" s="10">
        <v>140235.5</v>
      </c>
      <c r="I40" s="10">
        <v>113393.60000000001</v>
      </c>
    </row>
    <row r="41" spans="1:9" x14ac:dyDescent="0.25">
      <c r="A41" s="6" t="s">
        <v>56</v>
      </c>
      <c r="B41" s="6" t="s">
        <v>89</v>
      </c>
      <c r="C41" s="7" t="s">
        <v>33</v>
      </c>
      <c r="D41" s="8" t="s">
        <v>92</v>
      </c>
      <c r="E41" s="9" t="s">
        <v>93</v>
      </c>
      <c r="F41" s="10">
        <v>65180</v>
      </c>
      <c r="G41" s="10">
        <v>0</v>
      </c>
      <c r="H41" s="10">
        <v>60061.4</v>
      </c>
      <c r="I41" s="10">
        <v>41360.699999999997</v>
      </c>
    </row>
    <row r="42" spans="1:9" x14ac:dyDescent="0.25">
      <c r="A42" s="11" t="s">
        <v>56</v>
      </c>
      <c r="B42" s="11" t="s">
        <v>89</v>
      </c>
      <c r="C42" s="12" t="s">
        <v>94</v>
      </c>
      <c r="D42" s="13" t="s">
        <v>95</v>
      </c>
      <c r="E42" s="14" t="s">
        <v>96</v>
      </c>
      <c r="F42" s="15">
        <v>56400</v>
      </c>
      <c r="G42" s="15">
        <v>0</v>
      </c>
      <c r="H42" s="15">
        <v>51281.4</v>
      </c>
      <c r="I42" s="15">
        <v>31595</v>
      </c>
    </row>
    <row r="43" spans="1:9" x14ac:dyDescent="0.25">
      <c r="A43" s="11" t="s">
        <v>56</v>
      </c>
      <c r="B43" s="11" t="s">
        <v>89</v>
      </c>
      <c r="C43" s="12" t="s">
        <v>39</v>
      </c>
      <c r="D43" s="13" t="s">
        <v>97</v>
      </c>
      <c r="E43" s="14" t="s">
        <v>98</v>
      </c>
      <c r="F43" s="15">
        <v>8780</v>
      </c>
      <c r="G43" s="15">
        <v>0</v>
      </c>
      <c r="H43" s="15">
        <v>8780</v>
      </c>
      <c r="I43" s="15">
        <v>9765.7999999999993</v>
      </c>
    </row>
    <row r="44" spans="1:9" x14ac:dyDescent="0.25">
      <c r="A44" s="11" t="s">
        <v>56</v>
      </c>
      <c r="B44" s="11" t="s">
        <v>89</v>
      </c>
      <c r="C44" s="12" t="s">
        <v>99</v>
      </c>
      <c r="D44" s="13" t="s">
        <v>100</v>
      </c>
      <c r="E44" s="14" t="s">
        <v>76</v>
      </c>
      <c r="F44" s="15">
        <v>120268</v>
      </c>
      <c r="G44" s="15">
        <v>0</v>
      </c>
      <c r="H44" s="15">
        <v>80174.100000000006</v>
      </c>
      <c r="I44" s="15">
        <v>72032.899999999994</v>
      </c>
    </row>
    <row r="45" spans="1:9" x14ac:dyDescent="0.25">
      <c r="A45" s="6" t="s">
        <v>56</v>
      </c>
      <c r="B45" s="6" t="s">
        <v>101</v>
      </c>
      <c r="C45" s="7" t="s">
        <v>27</v>
      </c>
      <c r="D45" s="8" t="s">
        <v>102</v>
      </c>
      <c r="E45" s="9" t="s">
        <v>103</v>
      </c>
      <c r="F45" s="10">
        <v>105522.5</v>
      </c>
      <c r="G45" s="10">
        <v>0</v>
      </c>
      <c r="H45" s="10">
        <v>93744.5</v>
      </c>
      <c r="I45" s="10">
        <v>89943.2</v>
      </c>
    </row>
    <row r="46" spans="1:9" x14ac:dyDescent="0.25">
      <c r="A46" s="11" t="s">
        <v>56</v>
      </c>
      <c r="B46" s="11" t="s">
        <v>104</v>
      </c>
      <c r="C46" s="12" t="s">
        <v>27</v>
      </c>
      <c r="D46" s="13" t="s">
        <v>105</v>
      </c>
      <c r="E46" s="14" t="s">
        <v>106</v>
      </c>
      <c r="F46" s="15">
        <v>0</v>
      </c>
      <c r="G46" s="15">
        <v>0</v>
      </c>
      <c r="H46" s="15">
        <v>0</v>
      </c>
      <c r="I46" s="15">
        <v>0</v>
      </c>
    </row>
    <row r="47" spans="1:9" x14ac:dyDescent="0.25">
      <c r="A47" s="6" t="s">
        <v>56</v>
      </c>
      <c r="B47" s="6" t="s">
        <v>107</v>
      </c>
      <c r="C47" s="7" t="s">
        <v>27</v>
      </c>
      <c r="D47" s="8" t="s">
        <v>108</v>
      </c>
      <c r="E47" s="9" t="s">
        <v>109</v>
      </c>
      <c r="F47" s="10">
        <v>44400</v>
      </c>
      <c r="G47" s="10">
        <v>0</v>
      </c>
      <c r="H47" s="10">
        <v>35341</v>
      </c>
      <c r="I47" s="10">
        <v>35489.4</v>
      </c>
    </row>
    <row r="48" spans="1:9" x14ac:dyDescent="0.25">
      <c r="A48" s="11" t="s">
        <v>56</v>
      </c>
      <c r="B48" s="11" t="s">
        <v>107</v>
      </c>
      <c r="C48" s="12" t="s">
        <v>33</v>
      </c>
      <c r="D48" s="13" t="s">
        <v>110</v>
      </c>
      <c r="E48" s="14" t="s">
        <v>78</v>
      </c>
      <c r="F48" s="15">
        <v>30000</v>
      </c>
      <c r="G48" s="15">
        <v>0</v>
      </c>
      <c r="H48" s="15">
        <v>23041</v>
      </c>
      <c r="I48" s="15">
        <v>23189.4</v>
      </c>
    </row>
    <row r="49" spans="1:9" x14ac:dyDescent="0.25">
      <c r="A49" s="11" t="s">
        <v>56</v>
      </c>
      <c r="B49" s="11" t="s">
        <v>107</v>
      </c>
      <c r="C49" s="12" t="s">
        <v>53</v>
      </c>
      <c r="D49" s="13" t="s">
        <v>111</v>
      </c>
      <c r="E49" s="14" t="s">
        <v>112</v>
      </c>
      <c r="F49" s="15">
        <v>14400</v>
      </c>
      <c r="G49" s="15">
        <v>0</v>
      </c>
      <c r="H49" s="15">
        <v>12300</v>
      </c>
      <c r="I49" s="15">
        <v>12300</v>
      </c>
    </row>
    <row r="50" spans="1:9" x14ac:dyDescent="0.25">
      <c r="A50" s="11" t="s">
        <v>56</v>
      </c>
      <c r="B50" s="11" t="s">
        <v>113</v>
      </c>
      <c r="C50" s="12" t="s">
        <v>27</v>
      </c>
      <c r="D50" s="13" t="s">
        <v>114</v>
      </c>
      <c r="E50" s="14" t="s">
        <v>115</v>
      </c>
      <c r="F50" s="15">
        <v>31122.5</v>
      </c>
      <c r="G50" s="15">
        <v>0</v>
      </c>
      <c r="H50" s="15">
        <v>31060.9</v>
      </c>
      <c r="I50" s="15">
        <v>31060.9</v>
      </c>
    </row>
    <row r="51" spans="1:9" x14ac:dyDescent="0.25">
      <c r="A51" s="6" t="s">
        <v>56</v>
      </c>
      <c r="B51" s="6" t="s">
        <v>116</v>
      </c>
      <c r="C51" s="7" t="s">
        <v>27</v>
      </c>
      <c r="D51" s="8" t="s">
        <v>117</v>
      </c>
      <c r="E51" s="9" t="s">
        <v>118</v>
      </c>
      <c r="F51" s="10">
        <v>30000</v>
      </c>
      <c r="G51" s="10">
        <v>0</v>
      </c>
      <c r="H51" s="10">
        <v>27342.6</v>
      </c>
      <c r="I51" s="10">
        <v>23392.799999999999</v>
      </c>
    </row>
    <row r="52" spans="1:9" x14ac:dyDescent="0.25">
      <c r="A52" s="11" t="s">
        <v>56</v>
      </c>
      <c r="B52" s="11" t="s">
        <v>116</v>
      </c>
      <c r="C52" s="12" t="s">
        <v>119</v>
      </c>
      <c r="D52" s="13" t="s">
        <v>117</v>
      </c>
      <c r="E52" s="14" t="s">
        <v>120</v>
      </c>
      <c r="F52" s="15">
        <v>30000</v>
      </c>
      <c r="G52" s="15">
        <v>0</v>
      </c>
      <c r="H52" s="15">
        <v>27342.6</v>
      </c>
      <c r="I52" s="15">
        <v>23392.799999999999</v>
      </c>
    </row>
    <row r="53" spans="1:9" x14ac:dyDescent="0.25">
      <c r="A53" s="6" t="s">
        <v>121</v>
      </c>
      <c r="B53" s="6" t="s">
        <v>57</v>
      </c>
      <c r="C53" s="7" t="s">
        <v>27</v>
      </c>
      <c r="D53" s="8" t="s">
        <v>122</v>
      </c>
      <c r="E53" s="9" t="s">
        <v>123</v>
      </c>
      <c r="F53" s="10">
        <v>8000</v>
      </c>
      <c r="G53" s="10">
        <v>0</v>
      </c>
      <c r="H53" s="10">
        <v>8000</v>
      </c>
      <c r="I53" s="10">
        <v>839956.5</v>
      </c>
    </row>
    <row r="54" spans="1:9" x14ac:dyDescent="0.25">
      <c r="A54" s="6" t="s">
        <v>121</v>
      </c>
      <c r="B54" s="6" t="s">
        <v>86</v>
      </c>
      <c r="C54" s="7" t="s">
        <v>27</v>
      </c>
      <c r="D54" s="8" t="s">
        <v>124</v>
      </c>
      <c r="E54" s="9" t="s">
        <v>125</v>
      </c>
      <c r="F54" s="10">
        <v>8000</v>
      </c>
      <c r="G54" s="10">
        <v>0</v>
      </c>
      <c r="H54" s="10">
        <v>8000</v>
      </c>
      <c r="I54" s="10">
        <v>839956.5</v>
      </c>
    </row>
    <row r="55" spans="1:9" x14ac:dyDescent="0.25">
      <c r="A55" s="6" t="s">
        <v>121</v>
      </c>
      <c r="B55" s="6" t="s">
        <v>126</v>
      </c>
      <c r="C55" s="7" t="s">
        <v>27</v>
      </c>
      <c r="D55" s="8" t="s">
        <v>79</v>
      </c>
      <c r="E55" s="9" t="s">
        <v>25</v>
      </c>
      <c r="F55" s="10">
        <v>8000</v>
      </c>
      <c r="G55" s="10">
        <v>0</v>
      </c>
      <c r="H55" s="10">
        <v>8000</v>
      </c>
      <c r="I55" s="10">
        <v>839956.5</v>
      </c>
    </row>
    <row r="56" spans="1:9" x14ac:dyDescent="0.25">
      <c r="A56" s="11" t="s">
        <v>121</v>
      </c>
      <c r="B56" s="11" t="s">
        <v>126</v>
      </c>
      <c r="C56" s="12" t="s">
        <v>33</v>
      </c>
      <c r="D56" s="13" t="s">
        <v>80</v>
      </c>
      <c r="E56" s="14" t="s">
        <v>56</v>
      </c>
      <c r="F56" s="15">
        <v>0</v>
      </c>
      <c r="G56" s="15">
        <v>0</v>
      </c>
      <c r="H56" s="15">
        <v>0</v>
      </c>
      <c r="I56" s="15">
        <v>105563.5</v>
      </c>
    </row>
    <row r="57" spans="1:9" x14ac:dyDescent="0.25">
      <c r="A57" s="6" t="s">
        <v>121</v>
      </c>
      <c r="B57" s="6" t="s">
        <v>126</v>
      </c>
      <c r="C57" s="7" t="s">
        <v>82</v>
      </c>
      <c r="D57" s="8" t="s">
        <v>127</v>
      </c>
      <c r="E57" s="9" t="s">
        <v>121</v>
      </c>
      <c r="F57" s="10">
        <v>8000</v>
      </c>
      <c r="G57" s="10">
        <v>0</v>
      </c>
      <c r="H57" s="10">
        <v>8000</v>
      </c>
      <c r="I57" s="10">
        <v>734393</v>
      </c>
    </row>
    <row r="58" spans="1:9" x14ac:dyDescent="0.25">
      <c r="A58" s="11" t="s">
        <v>121</v>
      </c>
      <c r="B58" s="11" t="s">
        <v>126</v>
      </c>
      <c r="C58" s="12" t="s">
        <v>128</v>
      </c>
      <c r="D58" s="13" t="s">
        <v>129</v>
      </c>
      <c r="E58" s="14" t="s">
        <v>130</v>
      </c>
      <c r="F58" s="15">
        <v>0</v>
      </c>
      <c r="G58" s="15">
        <v>0</v>
      </c>
      <c r="H58" s="15">
        <v>0</v>
      </c>
      <c r="I58" s="15">
        <v>59170.6</v>
      </c>
    </row>
    <row r="59" spans="1:9" ht="25.5" x14ac:dyDescent="0.25">
      <c r="A59" s="11" t="s">
        <v>121</v>
      </c>
      <c r="B59" s="11" t="s">
        <v>126</v>
      </c>
      <c r="C59" s="12" t="s">
        <v>84</v>
      </c>
      <c r="D59" s="13" t="s">
        <v>131</v>
      </c>
      <c r="E59" s="14" t="s">
        <v>132</v>
      </c>
      <c r="F59" s="15">
        <v>0</v>
      </c>
      <c r="G59" s="15">
        <v>0</v>
      </c>
      <c r="H59" s="15">
        <v>0</v>
      </c>
      <c r="I59" s="15">
        <v>652797.69999999995</v>
      </c>
    </row>
    <row r="60" spans="1:9" x14ac:dyDescent="0.25">
      <c r="A60" s="11" t="s">
        <v>121</v>
      </c>
      <c r="B60" s="11" t="s">
        <v>126</v>
      </c>
      <c r="C60" s="12" t="s">
        <v>119</v>
      </c>
      <c r="D60" s="13" t="s">
        <v>133</v>
      </c>
      <c r="E60" s="14" t="s">
        <v>134</v>
      </c>
      <c r="F60" s="15">
        <v>8000</v>
      </c>
      <c r="G60" s="15">
        <v>0</v>
      </c>
      <c r="H60" s="15">
        <v>8000</v>
      </c>
      <c r="I60" s="15">
        <v>22424.7</v>
      </c>
    </row>
    <row r="61" spans="1:9" x14ac:dyDescent="0.25">
      <c r="A61" s="6" t="s">
        <v>135</v>
      </c>
      <c r="B61" s="6" t="s">
        <v>57</v>
      </c>
      <c r="C61" s="7" t="s">
        <v>27</v>
      </c>
      <c r="D61" s="8" t="s">
        <v>136</v>
      </c>
      <c r="E61" s="9" t="s">
        <v>36</v>
      </c>
      <c r="F61" s="10">
        <v>0</v>
      </c>
      <c r="G61" s="10">
        <v>0</v>
      </c>
      <c r="H61" s="10">
        <v>0</v>
      </c>
      <c r="I61" s="10">
        <v>0</v>
      </c>
    </row>
    <row r="62" spans="1:9" x14ac:dyDescent="0.25">
      <c r="A62" s="6" t="s">
        <v>135</v>
      </c>
      <c r="B62" s="6" t="s">
        <v>45</v>
      </c>
      <c r="C62" s="7" t="s">
        <v>27</v>
      </c>
      <c r="D62" s="8" t="s">
        <v>137</v>
      </c>
      <c r="E62" s="9" t="s">
        <v>135</v>
      </c>
      <c r="F62" s="10">
        <v>0</v>
      </c>
      <c r="G62" s="10">
        <v>0</v>
      </c>
      <c r="H62" s="10">
        <v>0</v>
      </c>
      <c r="I62" s="10">
        <v>0</v>
      </c>
    </row>
    <row r="63" spans="1:9" x14ac:dyDescent="0.25">
      <c r="A63" s="6" t="s">
        <v>135</v>
      </c>
      <c r="B63" s="6" t="s">
        <v>48</v>
      </c>
      <c r="C63" s="7" t="s">
        <v>27</v>
      </c>
      <c r="D63" s="8" t="s">
        <v>138</v>
      </c>
      <c r="E63" s="9" t="s">
        <v>139</v>
      </c>
      <c r="F63" s="10">
        <v>0</v>
      </c>
      <c r="G63" s="10">
        <v>0</v>
      </c>
      <c r="H63" s="10">
        <v>0</v>
      </c>
      <c r="I63" s="10">
        <v>0</v>
      </c>
    </row>
    <row r="64" spans="1:9" x14ac:dyDescent="0.25">
      <c r="A64" s="6" t="s">
        <v>135</v>
      </c>
      <c r="B64" s="6" t="s">
        <v>48</v>
      </c>
      <c r="C64" s="7" t="s">
        <v>33</v>
      </c>
      <c r="D64" s="8" t="s">
        <v>137</v>
      </c>
      <c r="E64" s="9" t="s">
        <v>86</v>
      </c>
      <c r="F64" s="10">
        <v>0</v>
      </c>
      <c r="G64" s="10">
        <v>0</v>
      </c>
      <c r="H64" s="10">
        <v>0</v>
      </c>
      <c r="I64" s="10">
        <v>0</v>
      </c>
    </row>
    <row r="65" spans="1:9" x14ac:dyDescent="0.25">
      <c r="A65" s="11" t="s">
        <v>135</v>
      </c>
      <c r="B65" s="11" t="s">
        <v>48</v>
      </c>
      <c r="C65" s="12" t="s">
        <v>140</v>
      </c>
      <c r="D65" s="13" t="s">
        <v>141</v>
      </c>
      <c r="E65" s="14" t="s">
        <v>142</v>
      </c>
      <c r="F65" s="15">
        <v>0</v>
      </c>
      <c r="G65" s="15">
        <v>0</v>
      </c>
      <c r="H65" s="15">
        <v>0</v>
      </c>
      <c r="I65" s="15">
        <v>0</v>
      </c>
    </row>
    <row r="66" spans="1:9" x14ac:dyDescent="0.25">
      <c r="A66" s="6" t="s">
        <v>42</v>
      </c>
      <c r="B66" s="6" t="s">
        <v>42</v>
      </c>
      <c r="C66" s="7" t="s">
        <v>42</v>
      </c>
      <c r="D66" s="8" t="s">
        <v>143</v>
      </c>
      <c r="E66" s="9" t="s">
        <v>89</v>
      </c>
      <c r="F66" s="10">
        <v>889658</v>
      </c>
      <c r="G66" s="10">
        <v>714791.7</v>
      </c>
      <c r="H66" s="10">
        <v>714791.7</v>
      </c>
      <c r="I66" s="10">
        <v>1573637.5</v>
      </c>
    </row>
    <row r="67" spans="1:9" x14ac:dyDescent="0.25">
      <c r="A67" s="6" t="s">
        <v>42</v>
      </c>
      <c r="B67" s="6" t="s">
        <v>42</v>
      </c>
      <c r="C67" s="7" t="s">
        <v>42</v>
      </c>
      <c r="D67" s="8" t="s">
        <v>144</v>
      </c>
      <c r="E67" s="9" t="s">
        <v>145</v>
      </c>
      <c r="F67" s="10">
        <v>39046080</v>
      </c>
      <c r="G67" s="10">
        <v>37560597.5</v>
      </c>
      <c r="H67" s="10">
        <v>37560597.5</v>
      </c>
      <c r="I67" s="10">
        <v>38633857.200000003</v>
      </c>
    </row>
    <row r="70" spans="1:9" ht="21" customHeight="1" x14ac:dyDescent="0.25">
      <c r="D70" s="16" t="s">
        <v>146</v>
      </c>
      <c r="E70" s="20" t="s">
        <v>147</v>
      </c>
      <c r="F70" s="20"/>
      <c r="G70" s="20"/>
      <c r="H70" s="17" t="s">
        <v>148</v>
      </c>
      <c r="I70" s="17"/>
    </row>
    <row r="71" spans="1:9" ht="14.25" customHeight="1" x14ac:dyDescent="0.25">
      <c r="D71" s="18" t="s">
        <v>149</v>
      </c>
    </row>
    <row r="72" spans="1:9" ht="15" customHeight="1" x14ac:dyDescent="0.25">
      <c r="D72" s="19"/>
    </row>
  </sheetData>
  <mergeCells count="19">
    <mergeCell ref="E1:I1"/>
    <mergeCell ref="A2:I2"/>
    <mergeCell ref="A3:I3"/>
    <mergeCell ref="B8:D8"/>
    <mergeCell ref="B9:D9"/>
    <mergeCell ref="E6:I6"/>
    <mergeCell ref="E7:I7"/>
    <mergeCell ref="E8:I8"/>
    <mergeCell ref="E9:I9"/>
    <mergeCell ref="E70:G70"/>
    <mergeCell ref="A14:C14"/>
    <mergeCell ref="E11:I11"/>
    <mergeCell ref="B11:D11"/>
    <mergeCell ref="E5:I5"/>
    <mergeCell ref="B5:D5"/>
    <mergeCell ref="B6:D6"/>
    <mergeCell ref="B7:D7"/>
    <mergeCell ref="B10:D10"/>
    <mergeCell ref="E10:I10"/>
  </mergeCells>
  <pageMargins left="0.39370078740157483" right="0.15748031496062992" top="0.21" bottom="0.31496062992125984" header="0.15748031496062992" footer="0.15748031496062992"/>
  <pageSetup paperSize="9" fitToHeight="0" orientation="landscape" horizontalDpi="180" verticalDpi="18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AA4D8-B2DB-4546-BD22-500012E6135E}">
  <sheetPr>
    <pageSetUpPr fitToPage="1"/>
  </sheetPr>
  <dimension ref="A1:E143"/>
  <sheetViews>
    <sheetView showGridLines="0" showWhiteSpace="0" topLeftCell="A128" zoomScaleNormal="100" workbookViewId="0">
      <selection activeCell="B142" sqref="B142"/>
    </sheetView>
  </sheetViews>
  <sheetFormatPr defaultRowHeight="15" customHeight="1" x14ac:dyDescent="0.25"/>
  <cols>
    <col min="1" max="1" width="61.5703125" style="48" customWidth="1"/>
    <col min="2" max="2" width="7.7109375" style="47" customWidth="1"/>
    <col min="3" max="3" width="14" style="41" customWidth="1"/>
    <col min="4" max="4" width="16.7109375" style="41" customWidth="1"/>
    <col min="5" max="5" width="14" style="41" customWidth="1"/>
    <col min="6" max="16384" width="9.140625" style="30"/>
  </cols>
  <sheetData>
    <row r="1" spans="1:5" ht="15" customHeight="1" x14ac:dyDescent="0.25">
      <c r="C1" s="82" t="s">
        <v>438</v>
      </c>
      <c r="D1" s="82"/>
      <c r="E1" s="82"/>
    </row>
    <row r="2" spans="1:5" ht="15" customHeight="1" x14ac:dyDescent="0.25">
      <c r="A2" s="81" t="s">
        <v>437</v>
      </c>
      <c r="B2" s="81"/>
      <c r="C2" s="81"/>
      <c r="D2" s="81"/>
      <c r="E2" s="81"/>
    </row>
    <row r="3" spans="1:5" ht="15" customHeight="1" x14ac:dyDescent="0.25">
      <c r="A3" s="81" t="s">
        <v>2</v>
      </c>
      <c r="B3" s="81"/>
      <c r="C3" s="81"/>
      <c r="D3" s="81"/>
      <c r="E3" s="81"/>
    </row>
    <row r="4" spans="1:5" ht="15" customHeight="1" x14ac:dyDescent="0.25">
      <c r="A4" s="77" t="s">
        <v>436</v>
      </c>
      <c r="B4" s="80" t="s">
        <v>4</v>
      </c>
      <c r="C4" s="80"/>
      <c r="D4" s="80"/>
      <c r="E4" s="80"/>
    </row>
    <row r="5" spans="1:5" ht="15" customHeight="1" x14ac:dyDescent="0.25">
      <c r="A5" s="77" t="s">
        <v>435</v>
      </c>
      <c r="B5" s="79" t="s">
        <v>8</v>
      </c>
      <c r="C5" s="79"/>
      <c r="D5" s="79"/>
      <c r="E5" s="79"/>
    </row>
    <row r="6" spans="1:5" ht="15" customHeight="1" x14ac:dyDescent="0.25">
      <c r="A6" s="77" t="s">
        <v>434</v>
      </c>
      <c r="B6" s="79" t="s">
        <v>433</v>
      </c>
      <c r="C6" s="79"/>
      <c r="D6" s="79"/>
      <c r="E6" s="79"/>
    </row>
    <row r="7" spans="1:5" ht="15" customHeight="1" x14ac:dyDescent="0.25">
      <c r="A7" s="77" t="s">
        <v>432</v>
      </c>
      <c r="B7" s="78"/>
      <c r="C7" s="78"/>
      <c r="D7" s="78"/>
      <c r="E7" s="78"/>
    </row>
    <row r="8" spans="1:5" ht="15" customHeight="1" x14ac:dyDescent="0.25">
      <c r="A8" s="77" t="s">
        <v>431</v>
      </c>
      <c r="B8" s="76"/>
      <c r="C8" s="76"/>
      <c r="D8" s="76"/>
      <c r="E8" s="76"/>
    </row>
    <row r="10" spans="1:5" ht="26.45" customHeight="1" x14ac:dyDescent="0.25">
      <c r="A10" s="68" t="s">
        <v>382</v>
      </c>
      <c r="B10" s="66" t="s">
        <v>18</v>
      </c>
      <c r="C10" s="62" t="s">
        <v>317</v>
      </c>
      <c r="D10" s="60"/>
      <c r="E10" s="68" t="s">
        <v>316</v>
      </c>
    </row>
    <row r="11" spans="1:5" ht="15" customHeight="1" x14ac:dyDescent="0.25">
      <c r="A11" s="75" t="s">
        <v>430</v>
      </c>
      <c r="B11" s="74"/>
      <c r="C11" s="74"/>
      <c r="D11" s="74"/>
      <c r="E11" s="73"/>
    </row>
    <row r="12" spans="1:5" ht="15" customHeight="1" x14ac:dyDescent="0.25">
      <c r="A12" s="72" t="s">
        <v>429</v>
      </c>
      <c r="B12" s="71"/>
      <c r="C12" s="71"/>
      <c r="D12" s="71"/>
      <c r="E12" s="70"/>
    </row>
    <row r="13" spans="1:5" ht="15.6" customHeight="1" x14ac:dyDescent="0.25">
      <c r="A13" s="67" t="s">
        <v>428</v>
      </c>
      <c r="B13" s="58"/>
      <c r="C13" s="55"/>
      <c r="D13" s="54"/>
      <c r="E13" s="53"/>
    </row>
    <row r="14" spans="1:5" ht="24.75" customHeight="1" x14ac:dyDescent="0.25">
      <c r="A14" s="69" t="s">
        <v>427</v>
      </c>
      <c r="B14" s="58" t="s">
        <v>426</v>
      </c>
      <c r="C14" s="53">
        <v>5752117.4000000004</v>
      </c>
      <c r="D14" s="53">
        <v>6100069.7000000002</v>
      </c>
      <c r="E14" s="53">
        <v>6108069.7000000002</v>
      </c>
    </row>
    <row r="15" spans="1:5" ht="24.75" customHeight="1" x14ac:dyDescent="0.25">
      <c r="A15" s="69" t="s">
        <v>425</v>
      </c>
      <c r="B15" s="58" t="s">
        <v>424</v>
      </c>
      <c r="C15" s="53">
        <v>1858345.2</v>
      </c>
      <c r="D15" s="53">
        <v>1965987.9</v>
      </c>
      <c r="E15" s="53">
        <v>2841278.5</v>
      </c>
    </row>
    <row r="16" spans="1:5" ht="24.75" customHeight="1" x14ac:dyDescent="0.25">
      <c r="A16" s="69" t="s">
        <v>423</v>
      </c>
      <c r="B16" s="58" t="s">
        <v>422</v>
      </c>
      <c r="C16" s="63">
        <v>3893772.1</v>
      </c>
      <c r="D16" s="63">
        <v>4134081.8</v>
      </c>
      <c r="E16" s="63">
        <v>3266791.2</v>
      </c>
    </row>
    <row r="17" spans="1:5" ht="24.75" customHeight="1" x14ac:dyDescent="0.25">
      <c r="A17" s="69" t="s">
        <v>421</v>
      </c>
      <c r="B17" s="58" t="s">
        <v>420</v>
      </c>
      <c r="C17" s="55">
        <v>0</v>
      </c>
      <c r="D17" s="54" t="s">
        <v>289</v>
      </c>
      <c r="E17" s="53">
        <v>0</v>
      </c>
    </row>
    <row r="18" spans="1:5" ht="24.75" customHeight="1" x14ac:dyDescent="0.25">
      <c r="A18" s="67" t="s">
        <v>419</v>
      </c>
      <c r="B18" s="66" t="s">
        <v>418</v>
      </c>
      <c r="C18" s="65">
        <v>3893772.1</v>
      </c>
      <c r="D18" s="64" t="s">
        <v>289</v>
      </c>
      <c r="E18" s="63">
        <v>3266791.2</v>
      </c>
    </row>
    <row r="19" spans="1:5" x14ac:dyDescent="0.25">
      <c r="A19" s="62" t="s">
        <v>417</v>
      </c>
      <c r="B19" s="61"/>
      <c r="C19" s="61"/>
      <c r="D19" s="61"/>
      <c r="E19" s="60"/>
    </row>
    <row r="20" spans="1:5" ht="24.75" customHeight="1" x14ac:dyDescent="0.25">
      <c r="A20" s="69" t="s">
        <v>416</v>
      </c>
      <c r="B20" s="66" t="s">
        <v>415</v>
      </c>
      <c r="C20" s="55">
        <v>0</v>
      </c>
      <c r="D20" s="54" t="s">
        <v>289</v>
      </c>
      <c r="E20" s="53">
        <v>0</v>
      </c>
    </row>
    <row r="21" spans="1:5" x14ac:dyDescent="0.25">
      <c r="A21" s="62" t="s">
        <v>414</v>
      </c>
      <c r="B21" s="61"/>
      <c r="C21" s="61"/>
      <c r="D21" s="61"/>
      <c r="E21" s="60"/>
    </row>
    <row r="22" spans="1:5" ht="24.75" customHeight="1" x14ac:dyDescent="0.25">
      <c r="A22" s="69" t="s">
        <v>413</v>
      </c>
      <c r="B22" s="58" t="s">
        <v>412</v>
      </c>
      <c r="C22" s="55">
        <v>0</v>
      </c>
      <c r="D22" s="54" t="s">
        <v>289</v>
      </c>
      <c r="E22" s="53">
        <v>0</v>
      </c>
    </row>
    <row r="23" spans="1:5" ht="24.75" customHeight="1" x14ac:dyDescent="0.25">
      <c r="A23" s="69" t="s">
        <v>411</v>
      </c>
      <c r="B23" s="58" t="s">
        <v>410</v>
      </c>
      <c r="C23" s="55">
        <v>0</v>
      </c>
      <c r="D23" s="54" t="s">
        <v>289</v>
      </c>
      <c r="E23" s="53">
        <v>0</v>
      </c>
    </row>
    <row r="24" spans="1:5" ht="24.75" customHeight="1" x14ac:dyDescent="0.25">
      <c r="A24" s="69" t="s">
        <v>409</v>
      </c>
      <c r="B24" s="58" t="s">
        <v>408</v>
      </c>
      <c r="C24" s="55">
        <v>0</v>
      </c>
      <c r="D24" s="54" t="s">
        <v>289</v>
      </c>
      <c r="E24" s="53">
        <v>0</v>
      </c>
    </row>
    <row r="25" spans="1:5" ht="24.75" customHeight="1" x14ac:dyDescent="0.25">
      <c r="A25" s="69" t="s">
        <v>407</v>
      </c>
      <c r="B25" s="58" t="s">
        <v>406</v>
      </c>
      <c r="C25" s="55">
        <v>0</v>
      </c>
      <c r="D25" s="54" t="s">
        <v>289</v>
      </c>
      <c r="E25" s="53">
        <v>0</v>
      </c>
    </row>
    <row r="26" spans="1:5" ht="24.75" customHeight="1" x14ac:dyDescent="0.25">
      <c r="A26" s="69" t="s">
        <v>405</v>
      </c>
      <c r="B26" s="58" t="s">
        <v>404</v>
      </c>
      <c r="C26" s="55">
        <v>271235.40000000002</v>
      </c>
      <c r="D26" s="54" t="s">
        <v>289</v>
      </c>
      <c r="E26" s="53">
        <v>652790.9</v>
      </c>
    </row>
    <row r="27" spans="1:5" ht="24.75" customHeight="1" x14ac:dyDescent="0.25">
      <c r="A27" s="69" t="s">
        <v>403</v>
      </c>
      <c r="B27" s="58" t="s">
        <v>402</v>
      </c>
      <c r="C27" s="55">
        <v>0</v>
      </c>
      <c r="D27" s="54" t="s">
        <v>289</v>
      </c>
      <c r="E27" s="53">
        <v>0</v>
      </c>
    </row>
    <row r="28" spans="1:5" ht="24.75" customHeight="1" x14ac:dyDescent="0.25">
      <c r="A28" s="69" t="s">
        <v>401</v>
      </c>
      <c r="B28" s="58" t="s">
        <v>400</v>
      </c>
      <c r="C28" s="55">
        <v>0</v>
      </c>
      <c r="D28" s="54" t="s">
        <v>289</v>
      </c>
      <c r="E28" s="53">
        <v>0</v>
      </c>
    </row>
    <row r="29" spans="1:5" ht="24.75" customHeight="1" x14ac:dyDescent="0.25">
      <c r="A29" s="69" t="s">
        <v>399</v>
      </c>
      <c r="B29" s="58" t="s">
        <v>398</v>
      </c>
      <c r="C29" s="55">
        <v>0</v>
      </c>
      <c r="D29" s="54" t="s">
        <v>289</v>
      </c>
      <c r="E29" s="53">
        <v>0</v>
      </c>
    </row>
    <row r="30" spans="1:5" ht="24.75" customHeight="1" x14ac:dyDescent="0.25">
      <c r="A30" s="67" t="s">
        <v>397</v>
      </c>
      <c r="B30" s="66" t="s">
        <v>396</v>
      </c>
      <c r="C30" s="65">
        <v>271235.40000000002</v>
      </c>
      <c r="D30" s="64" t="s">
        <v>289</v>
      </c>
      <c r="E30" s="63">
        <v>652790.9</v>
      </c>
    </row>
    <row r="31" spans="1:5" x14ac:dyDescent="0.25">
      <c r="A31" s="62" t="s">
        <v>395</v>
      </c>
      <c r="B31" s="61"/>
      <c r="C31" s="61"/>
      <c r="D31" s="61"/>
      <c r="E31" s="60"/>
    </row>
    <row r="32" spans="1:5" ht="24.75" customHeight="1" x14ac:dyDescent="0.25">
      <c r="A32" s="69" t="s">
        <v>394</v>
      </c>
      <c r="B32" s="58" t="s">
        <v>393</v>
      </c>
      <c r="C32" s="55">
        <v>0</v>
      </c>
      <c r="D32" s="54" t="s">
        <v>289</v>
      </c>
      <c r="E32" s="53">
        <v>0</v>
      </c>
    </row>
    <row r="33" spans="1:5" ht="24.75" customHeight="1" x14ac:dyDescent="0.25">
      <c r="A33" s="69" t="s">
        <v>392</v>
      </c>
      <c r="B33" s="58" t="s">
        <v>391</v>
      </c>
      <c r="C33" s="55">
        <v>0</v>
      </c>
      <c r="D33" s="54" t="s">
        <v>289</v>
      </c>
      <c r="E33" s="53">
        <v>0</v>
      </c>
    </row>
    <row r="34" spans="1:5" ht="24.75" customHeight="1" x14ac:dyDescent="0.25">
      <c r="A34" s="69" t="s">
        <v>390</v>
      </c>
      <c r="B34" s="58" t="s">
        <v>389</v>
      </c>
      <c r="C34" s="55">
        <v>0</v>
      </c>
      <c r="D34" s="54" t="s">
        <v>289</v>
      </c>
      <c r="E34" s="53">
        <v>0</v>
      </c>
    </row>
    <row r="35" spans="1:5" ht="24.75" customHeight="1" x14ac:dyDescent="0.25">
      <c r="A35" s="69" t="s">
        <v>388</v>
      </c>
      <c r="B35" s="58" t="s">
        <v>387</v>
      </c>
      <c r="C35" s="55">
        <v>0</v>
      </c>
      <c r="D35" s="54" t="s">
        <v>289</v>
      </c>
      <c r="E35" s="53">
        <v>0</v>
      </c>
    </row>
    <row r="36" spans="1:5" ht="24.75" customHeight="1" x14ac:dyDescent="0.25">
      <c r="A36" s="69" t="s">
        <v>386</v>
      </c>
      <c r="B36" s="58" t="s">
        <v>33</v>
      </c>
      <c r="C36" s="55">
        <v>0</v>
      </c>
      <c r="D36" s="54" t="s">
        <v>289</v>
      </c>
      <c r="E36" s="53">
        <v>0</v>
      </c>
    </row>
    <row r="37" spans="1:5" ht="24.75" customHeight="1" x14ac:dyDescent="0.25">
      <c r="A37" s="69" t="s">
        <v>385</v>
      </c>
      <c r="B37" s="58">
        <v>101</v>
      </c>
      <c r="C37" s="55">
        <v>0</v>
      </c>
      <c r="D37" s="54" t="s">
        <v>289</v>
      </c>
      <c r="E37" s="53">
        <v>0</v>
      </c>
    </row>
    <row r="38" spans="1:5" ht="24.75" customHeight="1" x14ac:dyDescent="0.25">
      <c r="A38" s="67" t="s">
        <v>384</v>
      </c>
      <c r="B38" s="66">
        <v>110</v>
      </c>
      <c r="C38" s="65">
        <v>0</v>
      </c>
      <c r="D38" s="64" t="s">
        <v>289</v>
      </c>
      <c r="E38" s="63">
        <v>0</v>
      </c>
    </row>
    <row r="39" spans="1:5" ht="24.75" customHeight="1" x14ac:dyDescent="0.25">
      <c r="A39" s="67" t="s">
        <v>383</v>
      </c>
      <c r="B39" s="66">
        <v>120</v>
      </c>
      <c r="C39" s="65">
        <v>4165007.6</v>
      </c>
      <c r="D39" s="64" t="s">
        <v>289</v>
      </c>
      <c r="E39" s="63">
        <v>3919582.1</v>
      </c>
    </row>
    <row r="40" spans="1:5" ht="26.25" x14ac:dyDescent="0.25">
      <c r="A40" s="68" t="s">
        <v>382</v>
      </c>
      <c r="B40" s="66" t="s">
        <v>18</v>
      </c>
      <c r="C40" s="62" t="s">
        <v>317</v>
      </c>
      <c r="D40" s="60"/>
      <c r="E40" s="68" t="s">
        <v>316</v>
      </c>
    </row>
    <row r="41" spans="1:5" x14ac:dyDescent="0.25">
      <c r="A41" s="62" t="s">
        <v>381</v>
      </c>
      <c r="B41" s="61"/>
      <c r="C41" s="61"/>
      <c r="D41" s="61"/>
      <c r="E41" s="60"/>
    </row>
    <row r="42" spans="1:5" ht="24.75" customHeight="1" x14ac:dyDescent="0.25">
      <c r="A42" s="69" t="s">
        <v>380</v>
      </c>
      <c r="B42" s="58">
        <v>130</v>
      </c>
      <c r="C42" s="55">
        <v>0</v>
      </c>
      <c r="D42" s="54" t="s">
        <v>289</v>
      </c>
      <c r="E42" s="53">
        <v>0</v>
      </c>
    </row>
    <row r="43" spans="1:5" ht="24.75" customHeight="1" x14ac:dyDescent="0.25">
      <c r="A43" s="69" t="s">
        <v>379</v>
      </c>
      <c r="B43" s="58">
        <v>131</v>
      </c>
      <c r="C43" s="55">
        <v>0</v>
      </c>
      <c r="D43" s="54" t="s">
        <v>289</v>
      </c>
      <c r="E43" s="53">
        <v>0</v>
      </c>
    </row>
    <row r="44" spans="1:5" ht="24.75" customHeight="1" x14ac:dyDescent="0.25">
      <c r="A44" s="69" t="s">
        <v>378</v>
      </c>
      <c r="B44" s="58">
        <v>140</v>
      </c>
      <c r="C44" s="55">
        <v>0</v>
      </c>
      <c r="D44" s="54" t="s">
        <v>289</v>
      </c>
      <c r="E44" s="53">
        <v>0</v>
      </c>
    </row>
    <row r="45" spans="1:5" ht="33.6" customHeight="1" x14ac:dyDescent="0.25">
      <c r="A45" s="69" t="s">
        <v>377</v>
      </c>
      <c r="B45" s="58">
        <v>141</v>
      </c>
      <c r="C45" s="55">
        <v>0</v>
      </c>
      <c r="D45" s="54" t="s">
        <v>289</v>
      </c>
      <c r="E45" s="53">
        <v>0</v>
      </c>
    </row>
    <row r="46" spans="1:5" ht="24.75" customHeight="1" x14ac:dyDescent="0.25">
      <c r="A46" s="69" t="s">
        <v>376</v>
      </c>
      <c r="B46" s="58">
        <v>142</v>
      </c>
      <c r="C46" s="55">
        <v>1113723.5</v>
      </c>
      <c r="D46" s="54" t="s">
        <v>289</v>
      </c>
      <c r="E46" s="53">
        <v>1245825.1000000001</v>
      </c>
    </row>
    <row r="47" spans="1:5" ht="24.75" customHeight="1" x14ac:dyDescent="0.25">
      <c r="A47" s="69" t="s">
        <v>375</v>
      </c>
      <c r="B47" s="58">
        <v>143</v>
      </c>
      <c r="C47" s="55">
        <v>0</v>
      </c>
      <c r="D47" s="54" t="s">
        <v>289</v>
      </c>
      <c r="E47" s="53">
        <v>0</v>
      </c>
    </row>
    <row r="48" spans="1:5" ht="24.75" customHeight="1" x14ac:dyDescent="0.25">
      <c r="A48" s="69" t="s">
        <v>374</v>
      </c>
      <c r="B48" s="58">
        <v>144</v>
      </c>
      <c r="C48" s="55">
        <v>0</v>
      </c>
      <c r="D48" s="54" t="s">
        <v>289</v>
      </c>
      <c r="E48" s="53">
        <v>0</v>
      </c>
    </row>
    <row r="49" spans="1:5" x14ac:dyDescent="0.25">
      <c r="A49" s="69" t="s">
        <v>373</v>
      </c>
      <c r="B49" s="58">
        <v>145</v>
      </c>
      <c r="C49" s="55">
        <v>0</v>
      </c>
      <c r="D49" s="54" t="s">
        <v>289</v>
      </c>
      <c r="E49" s="53">
        <v>0</v>
      </c>
    </row>
    <row r="50" spans="1:5" x14ac:dyDescent="0.25">
      <c r="A50" s="69" t="s">
        <v>372</v>
      </c>
      <c r="B50" s="58">
        <v>146</v>
      </c>
      <c r="C50" s="55">
        <v>0</v>
      </c>
      <c r="D50" s="54" t="s">
        <v>289</v>
      </c>
      <c r="E50" s="53">
        <v>0</v>
      </c>
    </row>
    <row r="51" spans="1:5" ht="24.75" customHeight="1" x14ac:dyDescent="0.25">
      <c r="A51" s="69" t="s">
        <v>371</v>
      </c>
      <c r="B51" s="58">
        <v>150</v>
      </c>
      <c r="C51" s="55">
        <v>0</v>
      </c>
      <c r="D51" s="54" t="s">
        <v>289</v>
      </c>
      <c r="E51" s="53">
        <v>0</v>
      </c>
    </row>
    <row r="52" spans="1:5" x14ac:dyDescent="0.25">
      <c r="A52" s="69" t="s">
        <v>370</v>
      </c>
      <c r="B52" s="58">
        <v>151</v>
      </c>
      <c r="C52" s="55">
        <v>0</v>
      </c>
      <c r="D52" s="54" t="s">
        <v>289</v>
      </c>
      <c r="E52" s="53">
        <v>0</v>
      </c>
    </row>
    <row r="53" spans="1:5" x14ac:dyDescent="0.25">
      <c r="A53" s="69" t="s">
        <v>369</v>
      </c>
      <c r="B53" s="58">
        <v>160</v>
      </c>
      <c r="C53" s="55">
        <v>0</v>
      </c>
      <c r="D53" s="54" t="s">
        <v>289</v>
      </c>
      <c r="E53" s="53">
        <v>0</v>
      </c>
    </row>
    <row r="54" spans="1:5" x14ac:dyDescent="0.25">
      <c r="A54" s="69" t="s">
        <v>368</v>
      </c>
      <c r="B54" s="58">
        <v>161</v>
      </c>
      <c r="C54" s="55">
        <v>0</v>
      </c>
      <c r="D54" s="54" t="s">
        <v>289</v>
      </c>
      <c r="E54" s="53">
        <v>0</v>
      </c>
    </row>
    <row r="55" spans="1:5" x14ac:dyDescent="0.25">
      <c r="A55" s="69" t="s">
        <v>367</v>
      </c>
      <c r="B55" s="58">
        <v>162</v>
      </c>
      <c r="C55" s="55">
        <v>0</v>
      </c>
      <c r="D55" s="54" t="s">
        <v>289</v>
      </c>
      <c r="E55" s="53">
        <v>0</v>
      </c>
    </row>
    <row r="56" spans="1:5" ht="24.75" customHeight="1" x14ac:dyDescent="0.25">
      <c r="A56" s="69" t="s">
        <v>366</v>
      </c>
      <c r="B56" s="58">
        <v>170</v>
      </c>
      <c r="C56" s="55">
        <v>0</v>
      </c>
      <c r="D56" s="54" t="s">
        <v>289</v>
      </c>
      <c r="E56" s="53">
        <v>0</v>
      </c>
    </row>
    <row r="57" spans="1:5" ht="24.75" customHeight="1" x14ac:dyDescent="0.25">
      <c r="A57" s="67" t="s">
        <v>365</v>
      </c>
      <c r="B57" s="66">
        <v>180</v>
      </c>
      <c r="C57" s="65">
        <v>1113723.5</v>
      </c>
      <c r="D57" s="64" t="s">
        <v>289</v>
      </c>
      <c r="E57" s="63">
        <v>1245825.1000000001</v>
      </c>
    </row>
    <row r="58" spans="1:5" ht="24.75" customHeight="1" x14ac:dyDescent="0.25">
      <c r="A58" s="62" t="s">
        <v>364</v>
      </c>
      <c r="B58" s="61"/>
      <c r="C58" s="61"/>
      <c r="D58" s="61"/>
      <c r="E58" s="60"/>
    </row>
    <row r="59" spans="1:5" ht="24.75" customHeight="1" x14ac:dyDescent="0.25">
      <c r="A59" s="69" t="s">
        <v>351</v>
      </c>
      <c r="B59" s="58">
        <v>190</v>
      </c>
      <c r="C59" s="55">
        <v>0</v>
      </c>
      <c r="D59" s="54" t="s">
        <v>289</v>
      </c>
      <c r="E59" s="53">
        <v>0</v>
      </c>
    </row>
    <row r="60" spans="1:5" ht="24.75" customHeight="1" x14ac:dyDescent="0.25">
      <c r="A60" s="69" t="s">
        <v>350</v>
      </c>
      <c r="B60" s="58">
        <v>191</v>
      </c>
      <c r="C60" s="55">
        <v>0</v>
      </c>
      <c r="D60" s="54" t="s">
        <v>289</v>
      </c>
      <c r="E60" s="53">
        <v>0</v>
      </c>
    </row>
    <row r="61" spans="1:5" ht="24.75" customHeight="1" x14ac:dyDescent="0.25">
      <c r="A61" s="69" t="s">
        <v>349</v>
      </c>
      <c r="B61" s="58">
        <v>192</v>
      </c>
      <c r="C61" s="55">
        <v>0</v>
      </c>
      <c r="D61" s="54" t="s">
        <v>289</v>
      </c>
      <c r="E61" s="53">
        <v>0</v>
      </c>
    </row>
    <row r="62" spans="1:5" ht="24.75" customHeight="1" x14ac:dyDescent="0.25">
      <c r="A62" s="69" t="s">
        <v>347</v>
      </c>
      <c r="B62" s="58">
        <v>193</v>
      </c>
      <c r="C62" s="55">
        <v>0</v>
      </c>
      <c r="D62" s="54" t="s">
        <v>289</v>
      </c>
      <c r="E62" s="53">
        <v>0</v>
      </c>
    </row>
    <row r="63" spans="1:5" ht="24.75" customHeight="1" x14ac:dyDescent="0.25">
      <c r="A63" s="69" t="s">
        <v>363</v>
      </c>
      <c r="B63" s="58">
        <v>194</v>
      </c>
      <c r="C63" s="55">
        <v>80189.5</v>
      </c>
      <c r="D63" s="54" t="s">
        <v>289</v>
      </c>
      <c r="E63" s="53">
        <v>31477.1</v>
      </c>
    </row>
    <row r="64" spans="1:5" ht="24.75" customHeight="1" x14ac:dyDescent="0.25">
      <c r="A64" s="69" t="s">
        <v>362</v>
      </c>
      <c r="B64" s="58">
        <v>200</v>
      </c>
      <c r="C64" s="55">
        <v>0</v>
      </c>
      <c r="D64" s="54" t="s">
        <v>289</v>
      </c>
      <c r="E64" s="53">
        <v>0</v>
      </c>
    </row>
    <row r="65" spans="1:5" ht="24.75" customHeight="1" x14ac:dyDescent="0.25">
      <c r="A65" s="69" t="s">
        <v>344</v>
      </c>
      <c r="B65" s="58">
        <v>201</v>
      </c>
      <c r="C65" s="55">
        <v>0</v>
      </c>
      <c r="D65" s="54" t="s">
        <v>289</v>
      </c>
      <c r="E65" s="53">
        <v>0</v>
      </c>
    </row>
    <row r="66" spans="1:5" ht="24.75" customHeight="1" x14ac:dyDescent="0.25">
      <c r="A66" s="69" t="s">
        <v>361</v>
      </c>
      <c r="B66" s="58">
        <v>202</v>
      </c>
      <c r="C66" s="55">
        <v>0</v>
      </c>
      <c r="D66" s="54" t="s">
        <v>289</v>
      </c>
      <c r="E66" s="53">
        <v>0</v>
      </c>
    </row>
    <row r="67" spans="1:5" ht="24.75" customHeight="1" x14ac:dyDescent="0.25">
      <c r="A67" s="69" t="s">
        <v>360</v>
      </c>
      <c r="B67" s="58">
        <v>203</v>
      </c>
      <c r="C67" s="55">
        <v>0</v>
      </c>
      <c r="D67" s="54" t="s">
        <v>289</v>
      </c>
      <c r="E67" s="53">
        <v>0</v>
      </c>
    </row>
    <row r="68" spans="1:5" ht="24.75" customHeight="1" x14ac:dyDescent="0.25">
      <c r="A68" s="69" t="s">
        <v>341</v>
      </c>
      <c r="B68" s="58">
        <v>204</v>
      </c>
      <c r="C68" s="55">
        <v>0</v>
      </c>
      <c r="D68" s="54" t="s">
        <v>289</v>
      </c>
      <c r="E68" s="53">
        <v>0</v>
      </c>
    </row>
    <row r="69" spans="1:5" ht="24.75" customHeight="1" x14ac:dyDescent="0.25">
      <c r="A69" s="69" t="s">
        <v>359</v>
      </c>
      <c r="B69" s="58">
        <v>210</v>
      </c>
      <c r="C69" s="55">
        <v>0</v>
      </c>
      <c r="D69" s="54" t="s">
        <v>289</v>
      </c>
      <c r="E69" s="53">
        <v>0</v>
      </c>
    </row>
    <row r="70" spans="1:5" ht="24.75" customHeight="1" x14ac:dyDescent="0.25">
      <c r="A70" s="69" t="s">
        <v>358</v>
      </c>
      <c r="B70" s="58">
        <v>211</v>
      </c>
      <c r="C70" s="55">
        <v>0</v>
      </c>
      <c r="D70" s="54" t="s">
        <v>289</v>
      </c>
      <c r="E70" s="53">
        <v>482.4</v>
      </c>
    </row>
    <row r="71" spans="1:5" ht="24.75" customHeight="1" x14ac:dyDescent="0.25">
      <c r="A71" s="69" t="s">
        <v>357</v>
      </c>
      <c r="B71" s="58">
        <v>212</v>
      </c>
      <c r="C71" s="55">
        <v>0</v>
      </c>
      <c r="D71" s="54" t="s">
        <v>289</v>
      </c>
      <c r="E71" s="53">
        <v>0</v>
      </c>
    </row>
    <row r="72" spans="1:5" ht="24.75" customHeight="1" x14ac:dyDescent="0.25">
      <c r="A72" s="69" t="s">
        <v>356</v>
      </c>
      <c r="B72" s="58">
        <v>213</v>
      </c>
      <c r="C72" s="55">
        <v>0</v>
      </c>
      <c r="D72" s="54" t="s">
        <v>289</v>
      </c>
      <c r="E72" s="53">
        <v>0</v>
      </c>
    </row>
    <row r="73" spans="1:5" ht="24.75" customHeight="1" x14ac:dyDescent="0.25">
      <c r="A73" s="69" t="s">
        <v>355</v>
      </c>
      <c r="B73" s="58">
        <v>220</v>
      </c>
      <c r="C73" s="55">
        <v>0</v>
      </c>
      <c r="D73" s="54" t="s">
        <v>289</v>
      </c>
      <c r="E73" s="53">
        <v>0</v>
      </c>
    </row>
    <row r="74" spans="1:5" ht="24.75" customHeight="1" x14ac:dyDescent="0.25">
      <c r="A74" s="67" t="s">
        <v>354</v>
      </c>
      <c r="B74" s="66">
        <v>230</v>
      </c>
      <c r="C74" s="65">
        <v>80189.5</v>
      </c>
      <c r="D74" s="64" t="s">
        <v>289</v>
      </c>
      <c r="E74" s="63">
        <v>31959.5</v>
      </c>
    </row>
    <row r="75" spans="1:5" ht="24.75" customHeight="1" x14ac:dyDescent="0.25">
      <c r="A75" s="67" t="s">
        <v>353</v>
      </c>
      <c r="B75" s="66">
        <v>240</v>
      </c>
      <c r="C75" s="65">
        <v>5358920.7</v>
      </c>
      <c r="D75" s="64" t="s">
        <v>289</v>
      </c>
      <c r="E75" s="63">
        <v>5197366.8</v>
      </c>
    </row>
    <row r="76" spans="1:5" ht="26.25" x14ac:dyDescent="0.25">
      <c r="A76" s="68" t="s">
        <v>318</v>
      </c>
      <c r="B76" s="66" t="s">
        <v>18</v>
      </c>
      <c r="C76" s="62" t="s">
        <v>317</v>
      </c>
      <c r="D76" s="60"/>
      <c r="E76" s="68" t="s">
        <v>316</v>
      </c>
    </row>
    <row r="77" spans="1:5" x14ac:dyDescent="0.25">
      <c r="A77" s="62" t="s">
        <v>352</v>
      </c>
      <c r="B77" s="61"/>
      <c r="C77" s="61"/>
      <c r="D77" s="61"/>
      <c r="E77" s="60"/>
    </row>
    <row r="78" spans="1:5" x14ac:dyDescent="0.25">
      <c r="A78" s="69" t="s">
        <v>351</v>
      </c>
      <c r="B78" s="58">
        <v>250</v>
      </c>
      <c r="C78" s="55">
        <v>0</v>
      </c>
      <c r="D78" s="54" t="s">
        <v>289</v>
      </c>
      <c r="E78" s="53">
        <v>0</v>
      </c>
    </row>
    <row r="79" spans="1:5" x14ac:dyDescent="0.25">
      <c r="A79" s="69" t="s">
        <v>350</v>
      </c>
      <c r="B79" s="58">
        <v>251</v>
      </c>
      <c r="C79" s="55">
        <v>0</v>
      </c>
      <c r="D79" s="54" t="s">
        <v>289</v>
      </c>
      <c r="E79" s="53">
        <v>0</v>
      </c>
    </row>
    <row r="80" spans="1:5" ht="24.75" customHeight="1" x14ac:dyDescent="0.25">
      <c r="A80" s="69" t="s">
        <v>349</v>
      </c>
      <c r="B80" s="58">
        <v>252</v>
      </c>
      <c r="C80" s="55">
        <v>0</v>
      </c>
      <c r="D80" s="54" t="s">
        <v>289</v>
      </c>
      <c r="E80" s="53">
        <v>0</v>
      </c>
    </row>
    <row r="81" spans="1:5" ht="24.75" customHeight="1" x14ac:dyDescent="0.25">
      <c r="A81" s="69" t="s">
        <v>348</v>
      </c>
      <c r="B81" s="58">
        <v>253</v>
      </c>
      <c r="C81" s="55">
        <v>0</v>
      </c>
      <c r="D81" s="54" t="s">
        <v>289</v>
      </c>
      <c r="E81" s="53">
        <v>0</v>
      </c>
    </row>
    <row r="82" spans="1:5" ht="24.75" customHeight="1" x14ac:dyDescent="0.25">
      <c r="A82" s="69" t="s">
        <v>347</v>
      </c>
      <c r="B82" s="58">
        <v>254</v>
      </c>
      <c r="C82" s="55">
        <v>0</v>
      </c>
      <c r="D82" s="54" t="s">
        <v>289</v>
      </c>
      <c r="E82" s="53">
        <v>0</v>
      </c>
    </row>
    <row r="83" spans="1:5" ht="24.75" customHeight="1" x14ac:dyDescent="0.25">
      <c r="A83" s="69" t="s">
        <v>346</v>
      </c>
      <c r="B83" s="58">
        <v>255</v>
      </c>
      <c r="C83" s="55">
        <v>0</v>
      </c>
      <c r="D83" s="54" t="s">
        <v>289</v>
      </c>
      <c r="E83" s="53">
        <v>245.2</v>
      </c>
    </row>
    <row r="84" spans="1:5" ht="24.75" customHeight="1" x14ac:dyDescent="0.25">
      <c r="A84" s="69" t="s">
        <v>345</v>
      </c>
      <c r="B84" s="58">
        <v>260</v>
      </c>
      <c r="C84" s="55">
        <v>334548.90000000002</v>
      </c>
      <c r="D84" s="54" t="s">
        <v>289</v>
      </c>
      <c r="E84" s="53">
        <v>360434</v>
      </c>
    </row>
    <row r="85" spans="1:5" ht="24.75" customHeight="1" x14ac:dyDescent="0.25">
      <c r="A85" s="69" t="s">
        <v>344</v>
      </c>
      <c r="B85" s="58">
        <v>261</v>
      </c>
      <c r="C85" s="55">
        <v>686752</v>
      </c>
      <c r="D85" s="54" t="s">
        <v>289</v>
      </c>
      <c r="E85" s="53">
        <v>740582.40000000002</v>
      </c>
    </row>
    <row r="86" spans="1:5" ht="24.75" customHeight="1" x14ac:dyDescent="0.25">
      <c r="A86" s="69" t="s">
        <v>343</v>
      </c>
      <c r="B86" s="58">
        <v>262</v>
      </c>
      <c r="C86" s="55">
        <v>2742.8</v>
      </c>
      <c r="D86" s="54" t="s">
        <v>289</v>
      </c>
      <c r="E86" s="53">
        <v>2960.4</v>
      </c>
    </row>
    <row r="87" spans="1:5" x14ac:dyDescent="0.25">
      <c r="A87" s="69" t="s">
        <v>342</v>
      </c>
      <c r="B87" s="58">
        <v>263</v>
      </c>
      <c r="C87" s="55">
        <v>0</v>
      </c>
      <c r="D87" s="54" t="s">
        <v>289</v>
      </c>
      <c r="E87" s="53">
        <v>0</v>
      </c>
    </row>
    <row r="88" spans="1:5" ht="24.75" customHeight="1" x14ac:dyDescent="0.25">
      <c r="A88" s="69" t="s">
        <v>341</v>
      </c>
      <c r="B88" s="58">
        <v>264</v>
      </c>
      <c r="C88" s="55">
        <v>0</v>
      </c>
      <c r="D88" s="54" t="s">
        <v>289</v>
      </c>
      <c r="E88" s="53">
        <v>0</v>
      </c>
    </row>
    <row r="89" spans="1:5" ht="24.75" customHeight="1" x14ac:dyDescent="0.25">
      <c r="A89" s="69" t="s">
        <v>340</v>
      </c>
      <c r="B89" s="58">
        <v>270</v>
      </c>
      <c r="C89" s="55">
        <v>0</v>
      </c>
      <c r="D89" s="54" t="s">
        <v>289</v>
      </c>
      <c r="E89" s="53">
        <v>2651.8</v>
      </c>
    </row>
    <row r="90" spans="1:5" ht="24.75" customHeight="1" x14ac:dyDescent="0.25">
      <c r="A90" s="69" t="s">
        <v>339</v>
      </c>
      <c r="B90" s="58">
        <v>271</v>
      </c>
      <c r="C90" s="55">
        <v>0</v>
      </c>
      <c r="D90" s="54" t="s">
        <v>289</v>
      </c>
      <c r="E90" s="53">
        <v>0</v>
      </c>
    </row>
    <row r="91" spans="1:5" ht="24.75" customHeight="1" x14ac:dyDescent="0.25">
      <c r="A91" s="69" t="s">
        <v>338</v>
      </c>
      <c r="B91" s="58">
        <v>272</v>
      </c>
      <c r="C91" s="55">
        <v>1737468.2</v>
      </c>
      <c r="D91" s="54" t="s">
        <v>289</v>
      </c>
      <c r="E91" s="53">
        <v>1831949</v>
      </c>
    </row>
    <row r="92" spans="1:5" ht="24.75" customHeight="1" x14ac:dyDescent="0.25">
      <c r="A92" s="69" t="s">
        <v>337</v>
      </c>
      <c r="B92" s="58">
        <v>273</v>
      </c>
      <c r="C92" s="55">
        <v>0</v>
      </c>
      <c r="D92" s="54" t="s">
        <v>289</v>
      </c>
      <c r="E92" s="53">
        <v>0</v>
      </c>
    </row>
    <row r="93" spans="1:5" ht="24.75" customHeight="1" x14ac:dyDescent="0.25">
      <c r="A93" s="69" t="s">
        <v>336</v>
      </c>
      <c r="B93" s="58">
        <v>274</v>
      </c>
      <c r="C93" s="55">
        <v>0</v>
      </c>
      <c r="D93" s="54" t="s">
        <v>289</v>
      </c>
      <c r="E93" s="53">
        <v>0</v>
      </c>
    </row>
    <row r="94" spans="1:5" ht="24.75" customHeight="1" x14ac:dyDescent="0.25">
      <c r="A94" s="69" t="s">
        <v>335</v>
      </c>
      <c r="B94" s="58">
        <v>275</v>
      </c>
      <c r="C94" s="55">
        <v>20094.400000000001</v>
      </c>
      <c r="D94" s="54" t="s">
        <v>289</v>
      </c>
      <c r="E94" s="53">
        <v>58192.2</v>
      </c>
    </row>
    <row r="95" spans="1:5" ht="24.75" customHeight="1" x14ac:dyDescent="0.25">
      <c r="A95" s="69" t="s">
        <v>334</v>
      </c>
      <c r="B95" s="58">
        <v>276</v>
      </c>
      <c r="C95" s="55">
        <v>0</v>
      </c>
      <c r="D95" s="54" t="s">
        <v>289</v>
      </c>
      <c r="E95" s="53">
        <v>0</v>
      </c>
    </row>
    <row r="96" spans="1:5" ht="24.75" customHeight="1" x14ac:dyDescent="0.25">
      <c r="A96" s="69" t="s">
        <v>333</v>
      </c>
      <c r="B96" s="58">
        <v>277</v>
      </c>
      <c r="C96" s="55">
        <v>39417.4</v>
      </c>
      <c r="D96" s="54" t="s">
        <v>289</v>
      </c>
      <c r="E96" s="53">
        <v>4620.8</v>
      </c>
    </row>
    <row r="97" spans="1:5" ht="24.75" customHeight="1" x14ac:dyDescent="0.25">
      <c r="A97" s="69" t="s">
        <v>332</v>
      </c>
      <c r="B97" s="58">
        <v>280</v>
      </c>
      <c r="C97" s="55">
        <v>0</v>
      </c>
      <c r="D97" s="54" t="s">
        <v>289</v>
      </c>
      <c r="E97" s="53">
        <v>0</v>
      </c>
    </row>
    <row r="98" spans="1:5" ht="24.75" customHeight="1" x14ac:dyDescent="0.25">
      <c r="A98" s="67" t="s">
        <v>331</v>
      </c>
      <c r="B98" s="66">
        <v>290</v>
      </c>
      <c r="C98" s="65">
        <v>2821023.6</v>
      </c>
      <c r="D98" s="64" t="s">
        <v>289</v>
      </c>
      <c r="E98" s="63">
        <v>3001635.7</v>
      </c>
    </row>
    <row r="99" spans="1:5" ht="24.75" customHeight="1" x14ac:dyDescent="0.25">
      <c r="A99" s="62" t="s">
        <v>330</v>
      </c>
      <c r="B99" s="61"/>
      <c r="C99" s="61"/>
      <c r="D99" s="61"/>
      <c r="E99" s="60"/>
    </row>
    <row r="100" spans="1:5" ht="24.75" customHeight="1" x14ac:dyDescent="0.25">
      <c r="A100" s="69" t="s">
        <v>329</v>
      </c>
      <c r="B100" s="58">
        <v>300</v>
      </c>
      <c r="C100" s="55">
        <v>0</v>
      </c>
      <c r="D100" s="54" t="s">
        <v>289</v>
      </c>
      <c r="E100" s="53">
        <v>0</v>
      </c>
    </row>
    <row r="101" spans="1:5" ht="24.75" customHeight="1" x14ac:dyDescent="0.25">
      <c r="A101" s="69" t="s">
        <v>328</v>
      </c>
      <c r="B101" s="58">
        <v>301</v>
      </c>
      <c r="C101" s="55">
        <v>0</v>
      </c>
      <c r="D101" s="54" t="s">
        <v>289</v>
      </c>
      <c r="E101" s="53">
        <v>0</v>
      </c>
    </row>
    <row r="102" spans="1:5" ht="24.75" customHeight="1" x14ac:dyDescent="0.25">
      <c r="A102" s="67" t="s">
        <v>327</v>
      </c>
      <c r="B102" s="66">
        <v>302</v>
      </c>
      <c r="C102" s="65">
        <v>0</v>
      </c>
      <c r="D102" s="64" t="s">
        <v>289</v>
      </c>
      <c r="E102" s="63">
        <v>0</v>
      </c>
    </row>
    <row r="103" spans="1:5" ht="24.75" customHeight="1" x14ac:dyDescent="0.25">
      <c r="A103" s="69" t="s">
        <v>326</v>
      </c>
      <c r="B103" s="58">
        <v>310</v>
      </c>
      <c r="C103" s="55">
        <v>0</v>
      </c>
      <c r="D103" s="54" t="s">
        <v>289</v>
      </c>
      <c r="E103" s="53">
        <v>0</v>
      </c>
    </row>
    <row r="104" spans="1:5" ht="24.75" customHeight="1" x14ac:dyDescent="0.25">
      <c r="A104" s="69" t="s">
        <v>325</v>
      </c>
      <c r="B104" s="58">
        <v>311</v>
      </c>
      <c r="C104" s="55">
        <v>0</v>
      </c>
      <c r="D104" s="54" t="s">
        <v>289</v>
      </c>
      <c r="E104" s="53">
        <v>0</v>
      </c>
    </row>
    <row r="105" spans="1:5" ht="24.75" customHeight="1" x14ac:dyDescent="0.25">
      <c r="A105" s="67" t="s">
        <v>324</v>
      </c>
      <c r="B105" s="66">
        <v>312</v>
      </c>
      <c r="C105" s="65">
        <v>0</v>
      </c>
      <c r="D105" s="64" t="s">
        <v>289</v>
      </c>
      <c r="E105" s="63">
        <v>0</v>
      </c>
    </row>
    <row r="106" spans="1:5" ht="24.75" customHeight="1" x14ac:dyDescent="0.25">
      <c r="A106" s="69" t="s">
        <v>323</v>
      </c>
      <c r="B106" s="58">
        <v>320</v>
      </c>
      <c r="C106" s="55">
        <v>0</v>
      </c>
      <c r="D106" s="54" t="s">
        <v>289</v>
      </c>
      <c r="E106" s="53">
        <v>0</v>
      </c>
    </row>
    <row r="107" spans="1:5" ht="24.75" customHeight="1" x14ac:dyDescent="0.25">
      <c r="A107" s="69" t="s">
        <v>322</v>
      </c>
      <c r="B107" s="58">
        <v>321</v>
      </c>
      <c r="C107" s="55">
        <v>0</v>
      </c>
      <c r="D107" s="54" t="s">
        <v>289</v>
      </c>
      <c r="E107" s="53">
        <v>0</v>
      </c>
    </row>
    <row r="108" spans="1:5" ht="24.75" customHeight="1" x14ac:dyDescent="0.25">
      <c r="A108" s="67" t="s">
        <v>321</v>
      </c>
      <c r="B108" s="66">
        <v>322</v>
      </c>
      <c r="C108" s="65">
        <v>0</v>
      </c>
      <c r="D108" s="64" t="s">
        <v>289</v>
      </c>
      <c r="E108" s="63">
        <v>0</v>
      </c>
    </row>
    <row r="109" spans="1:5" ht="24.75" customHeight="1" x14ac:dyDescent="0.25">
      <c r="A109" s="69" t="s">
        <v>320</v>
      </c>
      <c r="B109" s="58">
        <v>330</v>
      </c>
      <c r="C109" s="55">
        <v>0</v>
      </c>
      <c r="D109" s="54" t="s">
        <v>289</v>
      </c>
      <c r="E109" s="53">
        <v>0</v>
      </c>
    </row>
    <row r="110" spans="1:5" ht="24.75" customHeight="1" x14ac:dyDescent="0.25">
      <c r="A110" s="69" t="s">
        <v>319</v>
      </c>
      <c r="B110" s="58">
        <v>331</v>
      </c>
      <c r="C110" s="55">
        <v>0</v>
      </c>
      <c r="D110" s="54" t="s">
        <v>289</v>
      </c>
      <c r="E110" s="53">
        <v>0</v>
      </c>
    </row>
    <row r="111" spans="1:5" ht="26.25" x14ac:dyDescent="0.25">
      <c r="A111" s="68" t="s">
        <v>318</v>
      </c>
      <c r="B111" s="66" t="s">
        <v>18</v>
      </c>
      <c r="C111" s="62" t="s">
        <v>317</v>
      </c>
      <c r="D111" s="60"/>
      <c r="E111" s="68" t="s">
        <v>316</v>
      </c>
    </row>
    <row r="112" spans="1:5" ht="24.75" customHeight="1" x14ac:dyDescent="0.25">
      <c r="A112" s="67" t="s">
        <v>315</v>
      </c>
      <c r="B112" s="66">
        <v>332</v>
      </c>
      <c r="C112" s="65">
        <v>0</v>
      </c>
      <c r="D112" s="64" t="s">
        <v>289</v>
      </c>
      <c r="E112" s="63">
        <v>0</v>
      </c>
    </row>
    <row r="113" spans="1:5" ht="24.75" customHeight="1" x14ac:dyDescent="0.25">
      <c r="A113" s="57" t="s">
        <v>314</v>
      </c>
      <c r="B113" s="58">
        <v>340</v>
      </c>
      <c r="C113" s="55">
        <v>0</v>
      </c>
      <c r="D113" s="54" t="s">
        <v>289</v>
      </c>
      <c r="E113" s="53">
        <v>0</v>
      </c>
    </row>
    <row r="114" spans="1:5" ht="24.75" customHeight="1" x14ac:dyDescent="0.25">
      <c r="A114" s="57" t="s">
        <v>313</v>
      </c>
      <c r="B114" s="58">
        <v>341</v>
      </c>
      <c r="C114" s="55">
        <v>0</v>
      </c>
      <c r="D114" s="54" t="s">
        <v>289</v>
      </c>
      <c r="E114" s="53">
        <v>0</v>
      </c>
    </row>
    <row r="115" spans="1:5" ht="24.75" customHeight="1" x14ac:dyDescent="0.25">
      <c r="A115" s="57" t="s">
        <v>312</v>
      </c>
      <c r="B115" s="58">
        <v>342</v>
      </c>
      <c r="C115" s="55">
        <v>0</v>
      </c>
      <c r="D115" s="54" t="s">
        <v>289</v>
      </c>
      <c r="E115" s="53">
        <v>0</v>
      </c>
    </row>
    <row r="116" spans="1:5" ht="24.75" customHeight="1" x14ac:dyDescent="0.25">
      <c r="A116" s="67" t="s">
        <v>311</v>
      </c>
      <c r="B116" s="66">
        <v>343</v>
      </c>
      <c r="C116" s="65">
        <v>0</v>
      </c>
      <c r="D116" s="64" t="s">
        <v>289</v>
      </c>
      <c r="E116" s="63">
        <v>0</v>
      </c>
    </row>
    <row r="117" spans="1:5" ht="24.75" customHeight="1" x14ac:dyDescent="0.25">
      <c r="A117" s="67" t="s">
        <v>310</v>
      </c>
      <c r="B117" s="66">
        <v>350</v>
      </c>
      <c r="C117" s="63">
        <v>2537897.1</v>
      </c>
      <c r="D117" s="63">
        <v>2778206.7</v>
      </c>
      <c r="E117" s="63">
        <v>2195731.1</v>
      </c>
    </row>
    <row r="118" spans="1:5" ht="24.75" customHeight="1" x14ac:dyDescent="0.25">
      <c r="A118" s="57" t="s">
        <v>309</v>
      </c>
      <c r="B118" s="58">
        <v>351</v>
      </c>
      <c r="C118" s="53">
        <v>307420.79999999999</v>
      </c>
      <c r="D118" s="53">
        <v>460987.4</v>
      </c>
      <c r="E118" s="53">
        <v>-505856.3</v>
      </c>
    </row>
    <row r="119" spans="1:5" ht="24.75" customHeight="1" x14ac:dyDescent="0.25">
      <c r="A119" s="57" t="s">
        <v>308</v>
      </c>
      <c r="B119" s="58">
        <v>352</v>
      </c>
      <c r="C119" s="53">
        <v>0</v>
      </c>
      <c r="D119" s="53">
        <v>0</v>
      </c>
      <c r="E119" s="53">
        <v>0</v>
      </c>
    </row>
    <row r="120" spans="1:5" ht="24.75" customHeight="1" x14ac:dyDescent="0.25">
      <c r="A120" s="57" t="s">
        <v>307</v>
      </c>
      <c r="B120" s="58">
        <v>353</v>
      </c>
      <c r="C120" s="53">
        <v>0</v>
      </c>
      <c r="D120" s="53">
        <v>0</v>
      </c>
      <c r="E120" s="53">
        <v>0</v>
      </c>
    </row>
    <row r="121" spans="1:5" ht="24.75" customHeight="1" x14ac:dyDescent="0.25">
      <c r="A121" s="57" t="s">
        <v>306</v>
      </c>
      <c r="B121" s="58">
        <v>354</v>
      </c>
      <c r="C121" s="53">
        <v>2230476.2000000002</v>
      </c>
      <c r="D121" s="53">
        <v>2317219.2999999998</v>
      </c>
      <c r="E121" s="53">
        <v>2701587.3</v>
      </c>
    </row>
    <row r="122" spans="1:5" ht="24.75" customHeight="1" x14ac:dyDescent="0.25">
      <c r="A122" s="57" t="s">
        <v>305</v>
      </c>
      <c r="B122" s="58">
        <v>355</v>
      </c>
      <c r="C122" s="53">
        <v>0</v>
      </c>
      <c r="D122" s="53">
        <v>0</v>
      </c>
      <c r="E122" s="53">
        <v>0</v>
      </c>
    </row>
    <row r="123" spans="1:5" ht="24.75" customHeight="1" x14ac:dyDescent="0.25">
      <c r="A123" s="57" t="s">
        <v>304</v>
      </c>
      <c r="B123" s="58">
        <v>356</v>
      </c>
      <c r="C123" s="55">
        <v>0</v>
      </c>
      <c r="D123" s="54" t="s">
        <v>289</v>
      </c>
      <c r="E123" s="53">
        <v>0</v>
      </c>
    </row>
    <row r="124" spans="1:5" ht="24.75" customHeight="1" x14ac:dyDescent="0.25">
      <c r="A124" s="67" t="s">
        <v>303</v>
      </c>
      <c r="B124" s="58">
        <v>360</v>
      </c>
      <c r="C124" s="65">
        <v>2537897.1</v>
      </c>
      <c r="D124" s="64" t="s">
        <v>289</v>
      </c>
      <c r="E124" s="63">
        <v>2195731.1</v>
      </c>
    </row>
    <row r="125" spans="1:5" ht="24.75" customHeight="1" x14ac:dyDescent="0.25">
      <c r="A125" s="67" t="s">
        <v>302</v>
      </c>
      <c r="B125" s="66">
        <v>370</v>
      </c>
      <c r="C125" s="65">
        <v>5358920.7</v>
      </c>
      <c r="D125" s="64" t="s">
        <v>289</v>
      </c>
      <c r="E125" s="63">
        <v>5197366.8</v>
      </c>
    </row>
    <row r="126" spans="1:5" ht="24.75" customHeight="1" x14ac:dyDescent="0.25">
      <c r="A126" s="62" t="s">
        <v>301</v>
      </c>
      <c r="B126" s="61"/>
      <c r="C126" s="61"/>
      <c r="D126" s="61"/>
      <c r="E126" s="60"/>
    </row>
    <row r="127" spans="1:5" ht="24.75" customHeight="1" x14ac:dyDescent="0.25">
      <c r="A127" s="57" t="s">
        <v>300</v>
      </c>
      <c r="B127" s="59">
        <v>380</v>
      </c>
      <c r="C127" s="55">
        <v>0</v>
      </c>
      <c r="D127" s="54" t="s">
        <v>289</v>
      </c>
      <c r="E127" s="53">
        <v>0</v>
      </c>
    </row>
    <row r="128" spans="1:5" ht="24.75" customHeight="1" x14ac:dyDescent="0.25">
      <c r="A128" s="57" t="s">
        <v>299</v>
      </c>
      <c r="B128" s="58">
        <v>381</v>
      </c>
      <c r="C128" s="55">
        <v>0</v>
      </c>
      <c r="D128" s="54" t="s">
        <v>289</v>
      </c>
      <c r="E128" s="53">
        <v>0</v>
      </c>
    </row>
    <row r="129" spans="1:5" ht="24.75" customHeight="1" x14ac:dyDescent="0.25">
      <c r="A129" s="57" t="s">
        <v>298</v>
      </c>
      <c r="B129" s="58">
        <v>382</v>
      </c>
      <c r="C129" s="55">
        <v>0</v>
      </c>
      <c r="D129" s="54" t="s">
        <v>289</v>
      </c>
      <c r="E129" s="53">
        <v>0</v>
      </c>
    </row>
    <row r="130" spans="1:5" ht="24.75" customHeight="1" x14ac:dyDescent="0.25">
      <c r="A130" s="57" t="s">
        <v>297</v>
      </c>
      <c r="B130" s="58">
        <v>383</v>
      </c>
      <c r="C130" s="55">
        <v>0</v>
      </c>
      <c r="D130" s="54" t="s">
        <v>289</v>
      </c>
      <c r="E130" s="53">
        <v>0</v>
      </c>
    </row>
    <row r="131" spans="1:5" ht="24.75" customHeight="1" x14ac:dyDescent="0.25">
      <c r="A131" s="57" t="s">
        <v>296</v>
      </c>
      <c r="B131" s="58">
        <v>384</v>
      </c>
      <c r="C131" s="55">
        <v>0</v>
      </c>
      <c r="D131" s="54" t="s">
        <v>289</v>
      </c>
      <c r="E131" s="53">
        <v>0</v>
      </c>
    </row>
    <row r="132" spans="1:5" ht="24.75" customHeight="1" x14ac:dyDescent="0.25">
      <c r="A132" s="57" t="s">
        <v>295</v>
      </c>
      <c r="B132" s="58">
        <v>385</v>
      </c>
      <c r="C132" s="55">
        <v>0</v>
      </c>
      <c r="D132" s="54" t="s">
        <v>289</v>
      </c>
      <c r="E132" s="53">
        <v>0</v>
      </c>
    </row>
    <row r="133" spans="1:5" ht="24.75" customHeight="1" x14ac:dyDescent="0.25">
      <c r="A133" s="57" t="s">
        <v>294</v>
      </c>
      <c r="B133" s="56">
        <v>386</v>
      </c>
      <c r="C133" s="55">
        <v>0</v>
      </c>
      <c r="D133" s="54" t="s">
        <v>289</v>
      </c>
      <c r="E133" s="53">
        <v>0</v>
      </c>
    </row>
    <row r="134" spans="1:5" ht="24.75" customHeight="1" x14ac:dyDescent="0.25">
      <c r="A134" s="57" t="s">
        <v>293</v>
      </c>
      <c r="B134" s="56">
        <v>387</v>
      </c>
      <c r="C134" s="55">
        <v>0</v>
      </c>
      <c r="D134" s="54" t="s">
        <v>289</v>
      </c>
      <c r="E134" s="53">
        <v>0</v>
      </c>
    </row>
    <row r="135" spans="1:5" ht="24.75" customHeight="1" x14ac:dyDescent="0.25">
      <c r="A135" s="57" t="s">
        <v>292</v>
      </c>
      <c r="B135" s="56">
        <v>388</v>
      </c>
      <c r="C135" s="55">
        <v>0</v>
      </c>
      <c r="D135" s="54" t="s">
        <v>289</v>
      </c>
      <c r="E135" s="53">
        <v>0</v>
      </c>
    </row>
    <row r="136" spans="1:5" ht="24.75" customHeight="1" x14ac:dyDescent="0.25">
      <c r="A136" s="57" t="s">
        <v>291</v>
      </c>
      <c r="B136" s="56">
        <v>389</v>
      </c>
      <c r="C136" s="55">
        <v>0</v>
      </c>
      <c r="D136" s="54" t="s">
        <v>289</v>
      </c>
      <c r="E136" s="53">
        <v>0</v>
      </c>
    </row>
    <row r="137" spans="1:5" ht="24.75" customHeight="1" x14ac:dyDescent="0.25">
      <c r="A137" s="57" t="s">
        <v>290</v>
      </c>
      <c r="B137" s="56">
        <v>390</v>
      </c>
      <c r="C137" s="55">
        <v>0</v>
      </c>
      <c r="D137" s="54" t="s">
        <v>289</v>
      </c>
      <c r="E137" s="53">
        <v>0</v>
      </c>
    </row>
    <row r="140" spans="1:5" ht="15" customHeight="1" x14ac:dyDescent="0.25">
      <c r="A140" s="52" t="s">
        <v>288</v>
      </c>
      <c r="B140" s="52"/>
      <c r="C140" s="52"/>
      <c r="D140" s="52"/>
      <c r="E140" s="52"/>
    </row>
    <row r="141" spans="1:5" ht="15" customHeight="1" x14ac:dyDescent="0.25">
      <c r="A141" s="51" t="s">
        <v>287</v>
      </c>
      <c r="B141" s="50" t="s">
        <v>286</v>
      </c>
      <c r="C141" s="50"/>
      <c r="D141" s="50"/>
      <c r="E141" s="50"/>
    </row>
    <row r="143" spans="1:5" ht="15" customHeight="1" x14ac:dyDescent="0.25">
      <c r="A143" s="49" t="s">
        <v>285</v>
      </c>
      <c r="B143" s="49"/>
      <c r="C143" s="49"/>
      <c r="D143" s="49"/>
      <c r="E143" s="49"/>
    </row>
  </sheetData>
  <mergeCells count="130">
    <mergeCell ref="C36:D36"/>
    <mergeCell ref="C37:D37"/>
    <mergeCell ref="C40:D40"/>
    <mergeCell ref="C111:D111"/>
    <mergeCell ref="C23:D23"/>
    <mergeCell ref="C24:D24"/>
    <mergeCell ref="C29:D29"/>
    <mergeCell ref="C30:D30"/>
    <mergeCell ref="C32:D32"/>
    <mergeCell ref="C33:D33"/>
    <mergeCell ref="C34:D34"/>
    <mergeCell ref="C35:D35"/>
    <mergeCell ref="A41:E41"/>
    <mergeCell ref="A58:E58"/>
    <mergeCell ref="A77:E77"/>
    <mergeCell ref="A99:E99"/>
    <mergeCell ref="A126:E126"/>
    <mergeCell ref="C76:D76"/>
    <mergeCell ref="B7:E7"/>
    <mergeCell ref="B8:E8"/>
    <mergeCell ref="B5:E5"/>
    <mergeCell ref="C10:D10"/>
    <mergeCell ref="B141:E141"/>
    <mergeCell ref="A143:E143"/>
    <mergeCell ref="A140:E140"/>
    <mergeCell ref="A19:E19"/>
    <mergeCell ref="A21:E21"/>
    <mergeCell ref="A31:E31"/>
    <mergeCell ref="C26:D26"/>
    <mergeCell ref="C27:D27"/>
    <mergeCell ref="C28:D28"/>
    <mergeCell ref="A11:E11"/>
    <mergeCell ref="A12:E12"/>
    <mergeCell ref="C1:E1"/>
    <mergeCell ref="A2:E2"/>
    <mergeCell ref="A3:E3"/>
    <mergeCell ref="B4:E4"/>
    <mergeCell ref="B6:E6"/>
    <mergeCell ref="C13:D13"/>
    <mergeCell ref="C17:D17"/>
    <mergeCell ref="C18:D18"/>
    <mergeCell ref="C20:D20"/>
    <mergeCell ref="C22:D22"/>
    <mergeCell ref="C25:D25"/>
    <mergeCell ref="C57:D57"/>
    <mergeCell ref="C38:D38"/>
    <mergeCell ref="C39:D39"/>
    <mergeCell ref="C42:D42"/>
    <mergeCell ref="C43:D43"/>
    <mergeCell ref="C44:D44"/>
    <mergeCell ref="C45:D45"/>
    <mergeCell ref="C46:D46"/>
    <mergeCell ref="C47:D47"/>
    <mergeCell ref="C48:D48"/>
    <mergeCell ref="C66:D66"/>
    <mergeCell ref="C67:D67"/>
    <mergeCell ref="C49:D49"/>
    <mergeCell ref="C50:D50"/>
    <mergeCell ref="C51:D51"/>
    <mergeCell ref="C52:D52"/>
    <mergeCell ref="C53:D53"/>
    <mergeCell ref="C54:D54"/>
    <mergeCell ref="C55:D55"/>
    <mergeCell ref="C56:D56"/>
    <mergeCell ref="C74:D74"/>
    <mergeCell ref="C75:D75"/>
    <mergeCell ref="C78:D78"/>
    <mergeCell ref="C59:D59"/>
    <mergeCell ref="C60:D60"/>
    <mergeCell ref="C61:D61"/>
    <mergeCell ref="C62:D62"/>
    <mergeCell ref="C63:D63"/>
    <mergeCell ref="C64:D64"/>
    <mergeCell ref="C65:D65"/>
    <mergeCell ref="C68:D68"/>
    <mergeCell ref="C69:D69"/>
    <mergeCell ref="C70:D70"/>
    <mergeCell ref="C71:D71"/>
    <mergeCell ref="C72:D72"/>
    <mergeCell ref="C73:D73"/>
    <mergeCell ref="C96:D96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105:D105"/>
    <mergeCell ref="C106:D106"/>
    <mergeCell ref="C88:D88"/>
    <mergeCell ref="C89:D89"/>
    <mergeCell ref="C90:D90"/>
    <mergeCell ref="C91:D91"/>
    <mergeCell ref="C92:D92"/>
    <mergeCell ref="C93:D93"/>
    <mergeCell ref="C94:D94"/>
    <mergeCell ref="C95:D95"/>
    <mergeCell ref="C114:D114"/>
    <mergeCell ref="C115:D115"/>
    <mergeCell ref="C116:D116"/>
    <mergeCell ref="C97:D97"/>
    <mergeCell ref="C98:D98"/>
    <mergeCell ref="C100:D100"/>
    <mergeCell ref="C101:D101"/>
    <mergeCell ref="C102:D102"/>
    <mergeCell ref="C103:D103"/>
    <mergeCell ref="C104:D104"/>
    <mergeCell ref="C107:D107"/>
    <mergeCell ref="C108:D108"/>
    <mergeCell ref="C109:D109"/>
    <mergeCell ref="C110:D110"/>
    <mergeCell ref="C112:D112"/>
    <mergeCell ref="C113:D113"/>
    <mergeCell ref="C135:D135"/>
    <mergeCell ref="C136:D136"/>
    <mergeCell ref="C137:D137"/>
    <mergeCell ref="C130:D130"/>
    <mergeCell ref="C131:D131"/>
    <mergeCell ref="C132:D132"/>
    <mergeCell ref="C133:D133"/>
    <mergeCell ref="C134:D134"/>
    <mergeCell ref="C123:D123"/>
    <mergeCell ref="C124:D124"/>
    <mergeCell ref="C125:D125"/>
    <mergeCell ref="C127:D127"/>
    <mergeCell ref="C128:D128"/>
    <mergeCell ref="C129:D129"/>
  </mergeCells>
  <pageMargins left="0.25" right="0.25" top="0.75" bottom="0.75" header="0.3" footer="0.3"/>
  <pageSetup paperSize="9" scale="86" fitToHeight="0" orientation="portrait" horizontalDpi="180" verticalDpi="180"/>
  <rowBreaks count="3" manualBreakCount="3">
    <brk id="39" max="1048575" man="1"/>
    <brk id="75" max="1048575" man="1"/>
    <brk id="110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23</vt:i4>
      </vt:variant>
    </vt:vector>
  </HeadingPairs>
  <TitlesOfParts>
    <vt:vector size="29" baseType="lpstr">
      <vt:lpstr>Лист1 (2)</vt:lpstr>
      <vt:lpstr>КРЕДИТОРСКАЯ</vt:lpstr>
      <vt:lpstr>ДЕБИТОРСКАЯ</vt:lpstr>
      <vt:lpstr>Лист1</vt:lpstr>
      <vt:lpstr>2-Форма</vt:lpstr>
      <vt:lpstr>Баланс</vt:lpstr>
      <vt:lpstr>ChapterCode</vt:lpstr>
      <vt:lpstr>ДЕБИТОРСКАЯ!FinancingLevel</vt:lpstr>
      <vt:lpstr>КРЕДИТОРСКАЯ!FinancingLevel</vt:lpstr>
      <vt:lpstr>FinancingLevel</vt:lpstr>
      <vt:lpstr>FunctionalItem</vt:lpstr>
      <vt:lpstr>HeaderOrganization</vt:lpstr>
      <vt:lpstr>hisobraqam</vt:lpstr>
      <vt:lpstr>Баланс!ImportRow</vt:lpstr>
      <vt:lpstr>Баланс!OnDate</vt:lpstr>
      <vt:lpstr>ДЕБИТОРСКАЯ!OnDate</vt:lpstr>
      <vt:lpstr>КРЕДИТОРСКАЯ!OnDate</vt:lpstr>
      <vt:lpstr>Лист1!OnDate</vt:lpstr>
      <vt:lpstr>OnDate</vt:lpstr>
      <vt:lpstr>Баланс!Organization</vt:lpstr>
      <vt:lpstr>ДЕБИТОРСКАЯ!Organization</vt:lpstr>
      <vt:lpstr>КРЕДИТОРСКАЯ!Organization</vt:lpstr>
      <vt:lpstr>Organization</vt:lpstr>
      <vt:lpstr>Баланс!Period</vt:lpstr>
      <vt:lpstr>ДЕБИТОРСКАЯ!Period</vt:lpstr>
      <vt:lpstr>КРЕДИТОРСКАЯ!Period</vt:lpstr>
      <vt:lpstr>Period</vt:lpstr>
      <vt:lpstr>Баланс!Print_Area</vt:lpstr>
      <vt:lpstr>SettlementCode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2024-04-18T04:21:31Z</dcterms:modified>
</cp:coreProperties>
</file>